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2120" windowHeight="6810"/>
  </bookViews>
  <sheets>
    <sheet name="MAPA 4 años" sheetId="1" r:id="rId1"/>
    <sheet name="Disciplinas-Asig" sheetId="4" r:id="rId2"/>
    <sheet name="Res horas disc" sheetId="8" r:id="rId3"/>
    <sheet name="Calendario" sheetId="2" r:id="rId4"/>
    <sheet name="Propias-Opt-Elect" sheetId="3" r:id="rId5"/>
    <sheet name="Hoja1" sheetId="5" r:id="rId6"/>
    <sheet name="Hoja3" sheetId="7" r:id="rId7"/>
  </sheets>
  <calcPr calcId="144525"/>
</workbook>
</file>

<file path=xl/calcChain.xml><?xml version="1.0" encoding="utf-8"?>
<calcChain xmlns="http://schemas.openxmlformats.org/spreadsheetml/2006/main">
  <c r="F13" i="5" l="1"/>
  <c r="B5" i="2" l="1"/>
  <c r="D9" i="8" l="1"/>
  <c r="C9" i="8"/>
  <c r="E25" i="3" l="1"/>
  <c r="E18" i="3"/>
  <c r="E9" i="8"/>
  <c r="C11" i="8"/>
  <c r="G17" i="7" l="1"/>
  <c r="F17" i="7"/>
  <c r="F20" i="7" s="1"/>
  <c r="D20" i="4"/>
  <c r="C20" i="4"/>
  <c r="C72" i="4"/>
  <c r="D72" i="4"/>
  <c r="C35" i="1"/>
  <c r="B35" i="1"/>
  <c r="D18" i="7"/>
  <c r="C18" i="7"/>
  <c r="D11" i="5" l="1"/>
  <c r="C11" i="5"/>
  <c r="C14" i="1"/>
  <c r="B14" i="1"/>
  <c r="J67" i="1"/>
  <c r="I67" i="1"/>
  <c r="E7" i="3" l="1"/>
  <c r="D80" i="4"/>
  <c r="E80" i="4"/>
  <c r="C80" i="4"/>
  <c r="D89" i="4"/>
  <c r="E89" i="4"/>
  <c r="C89" i="4"/>
  <c r="E72" i="4"/>
  <c r="D63" i="4"/>
  <c r="E63" i="4"/>
  <c r="C63" i="4"/>
  <c r="D58" i="4"/>
  <c r="E58" i="4"/>
  <c r="C58" i="4"/>
  <c r="D51" i="4"/>
  <c r="E51" i="4"/>
  <c r="C51" i="4"/>
  <c r="D44" i="4"/>
  <c r="E44" i="4"/>
  <c r="C44" i="4"/>
  <c r="D32" i="4"/>
  <c r="C32" i="4"/>
  <c r="D12" i="4"/>
  <c r="E12" i="4"/>
  <c r="C12" i="4"/>
  <c r="G101" i="1"/>
  <c r="F56" i="1"/>
  <c r="D82" i="1"/>
  <c r="C82" i="1"/>
  <c r="B82" i="1"/>
  <c r="J13" i="2"/>
  <c r="J35" i="1"/>
  <c r="J14" i="1"/>
  <c r="D56" i="1"/>
  <c r="C50" i="1"/>
  <c r="C51" i="1" s="1"/>
  <c r="B50" i="1"/>
  <c r="C65" i="4" l="1"/>
  <c r="C97" i="4"/>
  <c r="C99" i="4" s="1"/>
  <c r="I35" i="1"/>
  <c r="B56" i="1" s="1"/>
  <c r="K35" i="1"/>
  <c r="B94" i="1"/>
  <c r="D91" i="1"/>
  <c r="J93" i="1"/>
  <c r="C67" i="1"/>
  <c r="B67" i="1"/>
  <c r="C78" i="1"/>
  <c r="C79" i="1" s="1"/>
  <c r="B78" i="1"/>
  <c r="G9" i="2"/>
  <c r="D97" i="4" l="1"/>
  <c r="D98" i="4" s="1"/>
  <c r="C98" i="4"/>
  <c r="E107" i="1"/>
  <c r="E105" i="1"/>
  <c r="D99" i="4" l="1"/>
  <c r="B10" i="2"/>
  <c r="K99" i="1"/>
  <c r="J90" i="1"/>
  <c r="K90" i="1"/>
  <c r="F94" i="1" s="1"/>
  <c r="L99" i="1" s="1"/>
  <c r="K14" i="1" l="1"/>
  <c r="I90" i="1"/>
  <c r="D79" i="1"/>
  <c r="A94" i="1" l="1"/>
  <c r="C94" i="1"/>
  <c r="F22" i="1"/>
  <c r="I99" i="1" s="1"/>
  <c r="I101" i="1" s="1"/>
  <c r="J15" i="1"/>
  <c r="I14" i="1"/>
  <c r="B22" i="1" s="1"/>
  <c r="E100" i="1" l="1"/>
  <c r="J91" i="1"/>
  <c r="J99" i="1" l="1"/>
  <c r="J101" i="1" s="1"/>
  <c r="G14" i="2"/>
  <c r="C36" i="1" l="1"/>
  <c r="D100" i="1"/>
  <c r="E14" i="2"/>
  <c r="E9" i="2"/>
  <c r="L101" i="1" l="1"/>
  <c r="G100" i="1"/>
  <c r="G5" i="2"/>
  <c r="G20" i="2" s="1"/>
  <c r="J5" i="2"/>
  <c r="E5" i="2"/>
  <c r="E20" i="2" s="1"/>
  <c r="M99" i="1" l="1"/>
  <c r="M101" i="1" s="1"/>
  <c r="E94" i="1" l="1"/>
  <c r="B20" i="2" l="1"/>
  <c r="C68" i="1" l="1"/>
  <c r="A56" i="1"/>
  <c r="J36" i="1" l="1"/>
  <c r="E56" i="1"/>
  <c r="A82" i="1"/>
  <c r="C15" i="1"/>
  <c r="A22" i="1"/>
  <c r="E22" i="1" s="1"/>
  <c r="C100" i="1"/>
  <c r="F100" i="1" l="1"/>
  <c r="B100" i="1"/>
  <c r="C101" i="1" s="1"/>
  <c r="C107" i="1"/>
  <c r="C105" i="1" l="1"/>
  <c r="D105" i="1"/>
  <c r="C106" i="1"/>
  <c r="E101" i="1"/>
  <c r="D106" i="1"/>
  <c r="F101" i="1"/>
  <c r="D101" i="1"/>
  <c r="D107" i="1"/>
</calcChain>
</file>

<file path=xl/sharedStrings.xml><?xml version="1.0" encoding="utf-8"?>
<sst xmlns="http://schemas.openxmlformats.org/spreadsheetml/2006/main" count="880" uniqueCount="225">
  <si>
    <t>PRIMER AÑO</t>
  </si>
  <si>
    <t>Asignaturas</t>
  </si>
  <si>
    <t>Total</t>
  </si>
  <si>
    <t>Clase</t>
  </si>
  <si>
    <t>PLI</t>
  </si>
  <si>
    <t>Ev.F</t>
  </si>
  <si>
    <t>Currículo</t>
  </si>
  <si>
    <t>Base</t>
  </si>
  <si>
    <t>EF</t>
  </si>
  <si>
    <t xml:space="preserve">Comunicación Interpersonal </t>
  </si>
  <si>
    <t>TC</t>
  </si>
  <si>
    <t>Filosofía y sociedad</t>
  </si>
  <si>
    <t>Educación Física I</t>
  </si>
  <si>
    <t>SEGUNDO  AÑO</t>
  </si>
  <si>
    <t>Panorama de la Historia Universal</t>
  </si>
  <si>
    <t>Dirección y Estrategia</t>
  </si>
  <si>
    <t>Matemática Superior</t>
  </si>
  <si>
    <t xml:space="preserve">Seguridad Nacional </t>
  </si>
  <si>
    <t>Propio</t>
  </si>
  <si>
    <t>Horas por semana</t>
  </si>
  <si>
    <t>O/E</t>
  </si>
  <si>
    <t>Clases</t>
  </si>
  <si>
    <t>Electiva 1</t>
  </si>
  <si>
    <t>Electiva 2</t>
  </si>
  <si>
    <t>TERCER  AÑO</t>
  </si>
  <si>
    <t>Comercialización Turística</t>
  </si>
  <si>
    <t>Gestión de Alojamientos</t>
  </si>
  <si>
    <t xml:space="preserve">Gestión de Restauración </t>
  </si>
  <si>
    <t>Optativa 1</t>
  </si>
  <si>
    <t xml:space="preserve">Teoría Sociopolítica </t>
  </si>
  <si>
    <t>CUARTO AÑO</t>
  </si>
  <si>
    <t>Ejerc.  Integr.</t>
  </si>
  <si>
    <t>Gestión de Entidades de Ocio</t>
  </si>
  <si>
    <t xml:space="preserve">DATOS RESUMEN DEL PLAN DE ESTUDIOS </t>
  </si>
  <si>
    <t>1º</t>
  </si>
  <si>
    <t>2º</t>
  </si>
  <si>
    <t>3º</t>
  </si>
  <si>
    <t>4º</t>
  </si>
  <si>
    <t>Horas</t>
  </si>
  <si>
    <t>Total horas Carrera</t>
  </si>
  <si>
    <t>Diploma</t>
  </si>
  <si>
    <t>Estructura %</t>
  </si>
  <si>
    <t>1º Semestre</t>
  </si>
  <si>
    <t xml:space="preserve">Clases </t>
  </si>
  <si>
    <t>Exámenes</t>
  </si>
  <si>
    <t>Subtotal</t>
  </si>
  <si>
    <t>2º Semestre</t>
  </si>
  <si>
    <t>Vacac Dic</t>
  </si>
  <si>
    <t>Vacac 2º sem</t>
  </si>
  <si>
    <t>Vacac Verano</t>
  </si>
  <si>
    <t>Exámenes Ago</t>
  </si>
  <si>
    <t>TOTAL AÑO</t>
  </si>
  <si>
    <t>3*</t>
  </si>
  <si>
    <t>Año</t>
  </si>
  <si>
    <t>Negociación en el Turismo</t>
  </si>
  <si>
    <t>Total horas</t>
  </si>
  <si>
    <t>ELECTIVAS</t>
  </si>
  <si>
    <t>Ubicación</t>
  </si>
  <si>
    <t>OPTATIVAS</t>
  </si>
  <si>
    <t>Sociología del Turismo</t>
  </si>
  <si>
    <t>Auditoría en el Turismo</t>
  </si>
  <si>
    <t xml:space="preserve">Exámenes </t>
  </si>
  <si>
    <t>PROYECTO DE MAPA CURRICULAR DE LA CARRERA DE TURISMO</t>
  </si>
  <si>
    <t>PLI conc fin curso</t>
  </si>
  <si>
    <t>II Trimestre (10 semanas) Ene-Marzo</t>
  </si>
  <si>
    <t>1º Trimestre</t>
  </si>
  <si>
    <t>2º Trimestre</t>
  </si>
  <si>
    <t>3º Trimestre</t>
  </si>
  <si>
    <t>I Trimestre (13 semanas) Sept-Dic</t>
  </si>
  <si>
    <t>Defensa Nacional</t>
  </si>
  <si>
    <t>Turismo y hospitalidad 2 (la Hospitalidad y los procesos)</t>
  </si>
  <si>
    <t>II Trimestre (10 semanas) Ene-Abril</t>
  </si>
  <si>
    <t>Op/Elect</t>
  </si>
  <si>
    <t>Gestión de Transportes Turísticos</t>
  </si>
  <si>
    <t>Comercio de Productos</t>
  </si>
  <si>
    <t>Opt/Elect</t>
  </si>
  <si>
    <t>Todo el Plan de Estudios</t>
  </si>
  <si>
    <t xml:space="preserve"> De ellas: Diploma</t>
  </si>
  <si>
    <t xml:space="preserve">PLI </t>
  </si>
  <si>
    <t>Semanas</t>
  </si>
  <si>
    <t>Trimestre</t>
  </si>
  <si>
    <t>* Combina investigación de mercados con mercados emisores</t>
  </si>
  <si>
    <t xml:space="preserve">Contabilidad Financiera </t>
  </si>
  <si>
    <t>Gestión de Eventos y OPC</t>
  </si>
  <si>
    <t>Decisiones financieras</t>
  </si>
  <si>
    <t>Turismo y Hospitalidad 1 (Principios, Org. y Práct.del Tur.)</t>
  </si>
  <si>
    <t>Total Horas/ 4° Año</t>
  </si>
  <si>
    <t>Total Horas / 3° Año</t>
  </si>
  <si>
    <t>Total Horas / 2° Año</t>
  </si>
  <si>
    <t>Total Horas / 1° Año</t>
  </si>
  <si>
    <t>Optativa 2</t>
  </si>
  <si>
    <t>* Exámenes finales sin incluir Educ. Fisica</t>
  </si>
  <si>
    <t>Turismo y hospitalidad 3 (Modalidades turísticas)</t>
  </si>
  <si>
    <t>Matemática financiera</t>
  </si>
  <si>
    <t>Historia de Cuba</t>
  </si>
  <si>
    <t xml:space="preserve">Horas por semana </t>
  </si>
  <si>
    <t>Otras prácticas laborales - inv</t>
  </si>
  <si>
    <t>Total de horas de Prácticas</t>
  </si>
  <si>
    <t>III Trimestre (10 semanas) Abril-Junio</t>
  </si>
  <si>
    <t xml:space="preserve">Marxismo </t>
  </si>
  <si>
    <t>MES</t>
  </si>
  <si>
    <t>Preparación para la Defensa</t>
  </si>
  <si>
    <t>Estructura MES %</t>
  </si>
  <si>
    <t>&lt; 80%</t>
  </si>
  <si>
    <t>&gt;5%</t>
  </si>
  <si>
    <t>&gt;15%</t>
  </si>
  <si>
    <t xml:space="preserve">Trabajo de Diploma </t>
  </si>
  <si>
    <t xml:space="preserve">Informática </t>
  </si>
  <si>
    <t>Optativa 3</t>
  </si>
  <si>
    <t>MODALIDAD: Presencial (Curso Regular Diurno) - IDIOMA EXTRACURRICULAR</t>
  </si>
  <si>
    <t>Propuesta</t>
  </si>
  <si>
    <t>Economía turística</t>
  </si>
  <si>
    <t>Patrimonio Cultural de Cuba</t>
  </si>
  <si>
    <t>Técnicas de Guiar</t>
  </si>
  <si>
    <t>El turismo en la historia de Cuba</t>
  </si>
  <si>
    <t>I Semestre  (15 semanas)</t>
  </si>
  <si>
    <t>Gestión de Calidad</t>
  </si>
  <si>
    <t>Relaciones Públicas</t>
  </si>
  <si>
    <t>Def.</t>
  </si>
  <si>
    <t>1º Año</t>
  </si>
  <si>
    <t>2º Año</t>
  </si>
  <si>
    <t>3º Año</t>
  </si>
  <si>
    <t>4º Año</t>
  </si>
  <si>
    <t>Defensas</t>
  </si>
  <si>
    <t>Ejerc  Integrador</t>
  </si>
  <si>
    <t>I Semestre (15 semanas + 3 Ej Integradores) Sept-Enero</t>
  </si>
  <si>
    <t>II Semestre (15 semanas + 3 Defensas) Feb-Junio</t>
  </si>
  <si>
    <t>Disc Principal Integradora</t>
  </si>
  <si>
    <t>Disciplina Preparación para la Defensa</t>
  </si>
  <si>
    <t>Disciplina Turismo y Viajes</t>
  </si>
  <si>
    <t>Semestre</t>
  </si>
  <si>
    <t>Disciplina Entidades de Hospitalidad</t>
  </si>
  <si>
    <t>TyH 5: Gest. de recursos de informac. en Turismo (GRIT)</t>
  </si>
  <si>
    <t>TyH 7: Emprendimientos Tur</t>
  </si>
  <si>
    <t>T y H 6 (Práctica GRIT)</t>
  </si>
  <si>
    <t>Asignatura Propia 1</t>
  </si>
  <si>
    <t>Asignatura Propia 3</t>
  </si>
  <si>
    <t>Asignatura Propia 2</t>
  </si>
  <si>
    <t>RRPP</t>
  </si>
  <si>
    <t>Eventos</t>
  </si>
  <si>
    <t>Asignatura Propia 4</t>
  </si>
  <si>
    <t>TyH 8: Práctica de gestión de entidades</t>
  </si>
  <si>
    <t>Trabajo de Diploma</t>
  </si>
  <si>
    <t>COMPONENTE ESTATAL</t>
  </si>
  <si>
    <t>Totales</t>
  </si>
  <si>
    <t>Educación Física II</t>
  </si>
  <si>
    <t>Currículo Optativo - Electivo</t>
  </si>
  <si>
    <t>Currículo Propio</t>
  </si>
  <si>
    <t>Idioma Inglés</t>
  </si>
  <si>
    <t>2º Idioma (opcional)</t>
  </si>
  <si>
    <t>OTROS COMPONENTES CURRICULARES DEL PLAN DE ESTUDIOS "E"</t>
  </si>
  <si>
    <t xml:space="preserve">PROPUESTA DE ASIG. PROPIAS </t>
  </si>
  <si>
    <t>Sistemas Globales de Distribución</t>
  </si>
  <si>
    <t>Disciplina Marxismo-Leninismo</t>
  </si>
  <si>
    <t>OTRAS QUE PROPONGAN LOS CES</t>
  </si>
  <si>
    <t>Investigación de mercados emisores*</t>
  </si>
  <si>
    <t>Total (H)</t>
  </si>
  <si>
    <t>Curríc.</t>
  </si>
  <si>
    <t>Sem</t>
  </si>
  <si>
    <t>Trim</t>
  </si>
  <si>
    <t>Metodología de la Investigación</t>
  </si>
  <si>
    <t>T y H 4 (Práctica de familiarización y modalidades)</t>
  </si>
  <si>
    <t>Introducción al Derecho turístico</t>
  </si>
  <si>
    <t>Electiva 1*</t>
  </si>
  <si>
    <t>Disciplina Matemática e Informática aplicadas al turismo</t>
  </si>
  <si>
    <t>*Se imparte en 16 semanas</t>
  </si>
  <si>
    <t>Educación Física III</t>
  </si>
  <si>
    <t>Educación Física IV</t>
  </si>
  <si>
    <t>* *Exámenes finales sin incluir Educ. Fisica</t>
  </si>
  <si>
    <t>* 2</t>
  </si>
  <si>
    <t>10 de Junio 2016</t>
  </si>
  <si>
    <t xml:space="preserve">Disciplina Educación Física </t>
  </si>
  <si>
    <t>Disciplina Recursos Turísticos</t>
  </si>
  <si>
    <t xml:space="preserve">Geografía Turística y Patrimonio Natural </t>
  </si>
  <si>
    <t xml:space="preserve">Gestión de DestinosTurísticos </t>
  </si>
  <si>
    <t>Gestión de Agencias de Viajes</t>
  </si>
  <si>
    <t>Gestión de Recursos de información en Turismo (GRIT)</t>
  </si>
  <si>
    <t>Gestión de Recursos Humanos</t>
  </si>
  <si>
    <t xml:space="preserve">Gestión de Destinos Turísticos </t>
  </si>
  <si>
    <t>Gestión de recursos de información en el Turismo (GRIT)</t>
  </si>
  <si>
    <t>Dirección Integrada y Evaluación de Proyecto</t>
  </si>
  <si>
    <t xml:space="preserve">Estadística Aplicada al Turismo </t>
  </si>
  <si>
    <t>Economía Turística</t>
  </si>
  <si>
    <t>Introducción al Derecho Turístico</t>
  </si>
  <si>
    <t>Aprobar examen de nivel B1 antes de finalizar la carrera</t>
  </si>
  <si>
    <t>Sin EF</t>
  </si>
  <si>
    <t>Con EF</t>
  </si>
  <si>
    <t>Total plan estudios</t>
  </si>
  <si>
    <t>Disciplina ML</t>
  </si>
  <si>
    <t>Historia</t>
  </si>
  <si>
    <t>COMPONENTES CURRICULARES NO INCLUIDOS EN LA MALLA</t>
  </si>
  <si>
    <t>Economía Política I</t>
  </si>
  <si>
    <t>** 2</t>
  </si>
  <si>
    <t>Economía Política II</t>
  </si>
  <si>
    <t>Principal Integradora de Turismo y Hospitalidad</t>
  </si>
  <si>
    <t>Recursos Turísticos</t>
  </si>
  <si>
    <t>Turismo y Viajes</t>
  </si>
  <si>
    <t>Entidades de Hospitalidad</t>
  </si>
  <si>
    <t>Matemática e Informática</t>
  </si>
  <si>
    <t>Marxismo-Leninismo</t>
  </si>
  <si>
    <t> 8</t>
  </si>
  <si>
    <t>Educación Física</t>
  </si>
  <si>
    <t>Total Currículo Base</t>
  </si>
  <si>
    <t>Currículo Turismo</t>
  </si>
  <si>
    <t>Currículo Complementario</t>
  </si>
  <si>
    <t>Dirección Integrada y Evaluación de Proyectos</t>
  </si>
  <si>
    <t>II Semestre (15 + 4 semanas de prácticas)</t>
  </si>
  <si>
    <t xml:space="preserve">Disciplina Integradora </t>
  </si>
  <si>
    <t>Int. 1: Principios, Organización y Práctica.del Tur.</t>
  </si>
  <si>
    <t>Int. 2 La Hospitalidad y los procesos</t>
  </si>
  <si>
    <t>Int. 3  Investigación científica en Turismo</t>
  </si>
  <si>
    <t>Int. 4 Modalidades Turísticas</t>
  </si>
  <si>
    <t>Int. 5 Práctica de familiarización</t>
  </si>
  <si>
    <t>Int. 6 Práctica GRIT</t>
  </si>
  <si>
    <t>Int. 7 Emprendimientos Turísticos</t>
  </si>
  <si>
    <t>Int. 8 Práctica de gestión de Entidades</t>
  </si>
  <si>
    <t>Aprobar examen de nivel B1+ antes de finalizar la carrera</t>
  </si>
  <si>
    <t>DIP1: (Principios, Org. y Práct.del Tur.)</t>
  </si>
  <si>
    <t>DIP 2: La Hospitalidad y los procesos</t>
  </si>
  <si>
    <t>DIP 3: Investigación científica en Turismo</t>
  </si>
  <si>
    <t>DIP 4: Modalidades turísticas</t>
  </si>
  <si>
    <t>DIP 5: Práctica de familiarización</t>
  </si>
  <si>
    <t>DIP 6: Práctica GRIT</t>
  </si>
  <si>
    <t>DIP 7: Emprendimientos Turísticos</t>
  </si>
  <si>
    <t>DIP 8:  Prácticas de gestión de entidades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</si>
</sst>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color rgb="FF000000"/>
      <name val="Times New Roman"/>
      <family val="1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Down"/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2">
    <xf numFmtId="0" fontId="0" fillId="0" borderId="0" xfId="0"/>
    <xf numFmtId="0" fontId="4" fillId="0" borderId="0" xfId="0" applyFont="1"/>
    <xf numFmtId="0" fontId="6" fillId="0" borderId="17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6" xfId="0" applyFont="1" applyBorder="1" applyAlignment="1">
      <alignment vertical="top" wrapText="1"/>
    </xf>
    <xf numFmtId="0" fontId="5" fillId="0" borderId="26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5" fillId="0" borderId="4" xfId="0" applyFont="1" applyBorder="1" applyAlignment="1">
      <alignment vertical="top" wrapText="1"/>
    </xf>
    <xf numFmtId="0" fontId="6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8" fillId="0" borderId="2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1" xfId="0" applyFont="1" applyBorder="1"/>
    <xf numFmtId="0" fontId="6" fillId="0" borderId="2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26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4" fillId="0" borderId="8" xfId="0" applyFont="1" applyBorder="1"/>
    <xf numFmtId="0" fontId="5" fillId="0" borderId="8" xfId="0" applyFont="1" applyBorder="1" applyAlignment="1">
      <alignment horizontal="center" vertical="center"/>
    </xf>
    <xf numFmtId="0" fontId="4" fillId="0" borderId="9" xfId="0" applyFont="1" applyBorder="1"/>
    <xf numFmtId="0" fontId="8" fillId="0" borderId="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/>
    <xf numFmtId="0" fontId="5" fillId="0" borderId="4" xfId="0" applyFont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9" fillId="0" borderId="7" xfId="0" applyFont="1" applyFill="1" applyBorder="1"/>
    <xf numFmtId="0" fontId="7" fillId="0" borderId="8" xfId="0" applyFont="1" applyFill="1" applyBorder="1"/>
    <xf numFmtId="0" fontId="9" fillId="0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/>
    <xf numFmtId="0" fontId="5" fillId="0" borderId="7" xfId="0" applyFont="1" applyBorder="1" applyAlignment="1">
      <alignment horizontal="left"/>
    </xf>
    <xf numFmtId="0" fontId="7" fillId="0" borderId="8" xfId="0" applyFont="1" applyBorder="1"/>
    <xf numFmtId="0" fontId="5" fillId="0" borderId="8" xfId="0" applyFont="1" applyFill="1" applyBorder="1" applyAlignment="1">
      <alignment horizontal="center" vertical="center"/>
    </xf>
    <xf numFmtId="0" fontId="4" fillId="0" borderId="0" xfId="0" applyFont="1" applyBorder="1"/>
    <xf numFmtId="0" fontId="9" fillId="0" borderId="0" xfId="0" applyFont="1" applyBorder="1"/>
    <xf numFmtId="0" fontId="6" fillId="0" borderId="0" xfId="0" applyFont="1" applyBorder="1" applyAlignment="1">
      <alignment horizontal="center"/>
    </xf>
    <xf numFmtId="0" fontId="8" fillId="0" borderId="4" xfId="0" applyFont="1" applyBorder="1"/>
    <xf numFmtId="0" fontId="5" fillId="0" borderId="0" xfId="0" applyFont="1" applyFill="1" applyBorder="1" applyAlignment="1">
      <alignment vertical="top" wrapText="1"/>
    </xf>
    <xf numFmtId="0" fontId="6" fillId="0" borderId="3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/>
    <xf numFmtId="9" fontId="6" fillId="0" borderId="0" xfId="1" applyNumberFormat="1" applyFont="1" applyBorder="1" applyAlignment="1">
      <alignment horizontal="center"/>
    </xf>
    <xf numFmtId="9" fontId="8" fillId="0" borderId="0" xfId="1" applyFont="1" applyBorder="1" applyAlignment="1">
      <alignment horizontal="center"/>
    </xf>
    <xf numFmtId="0" fontId="8" fillId="0" borderId="5" xfId="0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2" xfId="0" applyFont="1" applyBorder="1" applyAlignment="1">
      <alignment vertical="top" wrapText="1"/>
    </xf>
    <xf numFmtId="1" fontId="6" fillId="0" borderId="27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9" fillId="0" borderId="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6" xfId="0" applyFont="1" applyBorder="1" applyAlignment="1">
      <alignment vertical="center" wrapText="1"/>
    </xf>
    <xf numFmtId="0" fontId="9" fillId="0" borderId="7" xfId="0" applyFont="1" applyBorder="1"/>
    <xf numFmtId="0" fontId="4" fillId="0" borderId="6" xfId="0" applyFont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/>
    <xf numFmtId="0" fontId="5" fillId="0" borderId="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5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/>
    </xf>
    <xf numFmtId="0" fontId="5" fillId="0" borderId="43" xfId="0" applyFont="1" applyBorder="1" applyAlignment="1">
      <alignment vertical="top" wrapText="1"/>
    </xf>
    <xf numFmtId="0" fontId="7" fillId="0" borderId="8" xfId="0" applyFont="1" applyBorder="1" applyAlignment="1">
      <alignment horizontal="center"/>
    </xf>
    <xf numFmtId="0" fontId="5" fillId="0" borderId="46" xfId="0" applyFont="1" applyBorder="1" applyAlignment="1">
      <alignment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right"/>
    </xf>
    <xf numFmtId="0" fontId="6" fillId="0" borderId="5" xfId="0" applyFont="1" applyBorder="1" applyAlignment="1">
      <alignment horizontal="left"/>
    </xf>
    <xf numFmtId="164" fontId="6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6" fillId="0" borderId="5" xfId="1" applyNumberFormat="1" applyFont="1" applyBorder="1" applyAlignment="1">
      <alignment horizontal="center"/>
    </xf>
    <xf numFmtId="9" fontId="8" fillId="0" borderId="0" xfId="1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8" fillId="0" borderId="22" xfId="0" applyFont="1" applyBorder="1"/>
    <xf numFmtId="9" fontId="8" fillId="0" borderId="45" xfId="1" applyFont="1" applyBorder="1" applyAlignment="1">
      <alignment horizontal="center"/>
    </xf>
    <xf numFmtId="9" fontId="8" fillId="0" borderId="5" xfId="1" applyFont="1" applyBorder="1" applyAlignment="1">
      <alignment horizontal="center"/>
    </xf>
    <xf numFmtId="9" fontId="6" fillId="0" borderId="5" xfId="1" applyNumberFormat="1" applyFont="1" applyBorder="1" applyAlignment="1">
      <alignment horizontal="center"/>
    </xf>
    <xf numFmtId="9" fontId="8" fillId="0" borderId="5" xfId="1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0" fillId="0" borderId="5" xfId="0" applyFill="1" applyBorder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/>
    <xf numFmtId="0" fontId="0" fillId="0" borderId="5" xfId="0" applyFill="1" applyBorder="1" applyAlignment="1"/>
    <xf numFmtId="0" fontId="0" fillId="0" borderId="5" xfId="0" applyFill="1" applyBorder="1" applyAlignment="1">
      <alignment horizontal="righ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2" fillId="0" borderId="5" xfId="0" applyFont="1" applyFill="1" applyBorder="1"/>
    <xf numFmtId="0" fontId="0" fillId="0" borderId="36" xfId="0" applyFill="1" applyBorder="1" applyAlignment="1">
      <alignment horizontal="right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/>
    <xf numFmtId="0" fontId="7" fillId="0" borderId="5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/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/>
    </xf>
    <xf numFmtId="0" fontId="8" fillId="0" borderId="4" xfId="0" applyFont="1" applyFill="1" applyBorder="1"/>
    <xf numFmtId="0" fontId="8" fillId="0" borderId="7" xfId="0" applyFont="1" applyFill="1" applyBorder="1"/>
    <xf numFmtId="0" fontId="9" fillId="0" borderId="4" xfId="0" applyFont="1" applyFill="1" applyBorder="1"/>
    <xf numFmtId="0" fontId="6" fillId="0" borderId="4" xfId="0" applyFont="1" applyFill="1" applyBorder="1"/>
    <xf numFmtId="0" fontId="6" fillId="0" borderId="38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right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9" fontId="6" fillId="0" borderId="22" xfId="1" applyNumberFormat="1" applyFont="1" applyBorder="1" applyAlignment="1">
      <alignment horizontal="center"/>
    </xf>
    <xf numFmtId="9" fontId="6" fillId="0" borderId="21" xfId="1" applyNumberFormat="1" applyFont="1" applyBorder="1" applyAlignment="1">
      <alignment horizontal="center"/>
    </xf>
    <xf numFmtId="9" fontId="6" fillId="0" borderId="45" xfId="1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6" fillId="0" borderId="5" xfId="0" applyFont="1" applyBorder="1" applyAlignment="1">
      <alignment vertical="top" wrapText="1"/>
    </xf>
    <xf numFmtId="0" fontId="0" fillId="0" borderId="5" xfId="0" applyBorder="1"/>
    <xf numFmtId="0" fontId="6" fillId="0" borderId="4" xfId="0" applyFont="1" applyBorder="1" applyAlignment="1">
      <alignment horizontal="left"/>
    </xf>
    <xf numFmtId="9" fontId="8" fillId="0" borderId="22" xfId="1" applyNumberFormat="1" applyFont="1" applyBorder="1" applyAlignment="1">
      <alignment horizontal="center"/>
    </xf>
    <xf numFmtId="165" fontId="4" fillId="0" borderId="0" xfId="0" applyNumberFormat="1" applyFont="1"/>
    <xf numFmtId="164" fontId="6" fillId="0" borderId="0" xfId="1" applyNumberFormat="1" applyFont="1" applyBorder="1" applyAlignment="1">
      <alignment horizontal="center"/>
    </xf>
    <xf numFmtId="9" fontId="6" fillId="0" borderId="37" xfId="1" applyFont="1" applyBorder="1" applyAlignment="1">
      <alignment horizontal="center"/>
    </xf>
    <xf numFmtId="0" fontId="6" fillId="0" borderId="0" xfId="0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9" fillId="0" borderId="5" xfId="0" applyFont="1" applyBorder="1"/>
    <xf numFmtId="0" fontId="9" fillId="0" borderId="0" xfId="0" applyFont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5" xfId="0" applyBorder="1" applyAlignment="1">
      <alignment horizontal="center"/>
    </xf>
    <xf numFmtId="0" fontId="8" fillId="0" borderId="5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3" borderId="0" xfId="0" applyFont="1" applyFill="1" applyBorder="1" applyAlignment="1">
      <alignment horizontal="center" vertical="top" wrapText="1"/>
    </xf>
    <xf numFmtId="0" fontId="6" fillId="0" borderId="47" xfId="0" applyFont="1" applyBorder="1" applyAlignment="1">
      <alignment vertical="top" wrapText="1"/>
    </xf>
    <xf numFmtId="0" fontId="6" fillId="0" borderId="3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24" xfId="0" applyFont="1" applyBorder="1" applyAlignment="1">
      <alignment horizontal="justify" vertical="top"/>
    </xf>
    <xf numFmtId="0" fontId="0" fillId="0" borderId="48" xfId="0" applyBorder="1" applyAlignment="1">
      <alignment wrapText="1"/>
    </xf>
    <xf numFmtId="0" fontId="10" fillId="0" borderId="48" xfId="0" applyFont="1" applyBorder="1" applyAlignment="1">
      <alignment wrapText="1"/>
    </xf>
    <xf numFmtId="0" fontId="10" fillId="0" borderId="48" xfId="0" applyFont="1" applyBorder="1" applyAlignment="1">
      <alignment horizontal="center" wrapText="1"/>
    </xf>
    <xf numFmtId="0" fontId="10" fillId="0" borderId="48" xfId="0" applyFont="1" applyBorder="1" applyAlignment="1">
      <alignment horizontal="center"/>
    </xf>
    <xf numFmtId="0" fontId="0" fillId="0" borderId="48" xfId="0" applyBorder="1"/>
    <xf numFmtId="0" fontId="11" fillId="0" borderId="48" xfId="0" applyFont="1" applyBorder="1" applyAlignment="1">
      <alignment horizontal="center" vertical="top"/>
    </xf>
    <xf numFmtId="0" fontId="12" fillId="0" borderId="48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6" fillId="0" borderId="36" xfId="0" applyFont="1" applyFill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vertical="top" wrapText="1"/>
    </xf>
    <xf numFmtId="0" fontId="8" fillId="0" borderId="28" xfId="0" applyFont="1" applyBorder="1"/>
    <xf numFmtId="0" fontId="15" fillId="0" borderId="0" xfId="0" applyFont="1" applyBorder="1" applyAlignment="1">
      <alignment vertical="center" wrapText="1"/>
    </xf>
    <xf numFmtId="0" fontId="5" fillId="3" borderId="5" xfId="0" applyFont="1" applyFill="1" applyBorder="1" applyAlignment="1">
      <alignment horizontal="center" vertical="top" wrapText="1"/>
    </xf>
    <xf numFmtId="0" fontId="14" fillId="0" borderId="0" xfId="0" applyFont="1" applyFill="1"/>
    <xf numFmtId="0" fontId="0" fillId="0" borderId="0" xfId="0" applyFill="1" applyAlignment="1">
      <alignment horizontal="center"/>
    </xf>
    <xf numFmtId="0" fontId="11" fillId="0" borderId="48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164" fontId="0" fillId="0" borderId="0" xfId="1" applyNumberFormat="1" applyFont="1"/>
    <xf numFmtId="0" fontId="0" fillId="0" borderId="0" xfId="0" applyAlignment="1">
      <alignment horizontal="right"/>
    </xf>
    <xf numFmtId="0" fontId="8" fillId="0" borderId="0" xfId="0" applyFont="1"/>
    <xf numFmtId="10" fontId="6" fillId="0" borderId="5" xfId="1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64" fontId="8" fillId="0" borderId="5" xfId="1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48" xfId="0" applyFont="1" applyBorder="1"/>
    <xf numFmtId="0" fontId="11" fillId="0" borderId="48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/>
    <xf numFmtId="0" fontId="2" fillId="0" borderId="5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0" fillId="0" borderId="20" xfId="0" applyBorder="1"/>
    <xf numFmtId="0" fontId="0" fillId="0" borderId="5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9" fontId="8" fillId="0" borderId="5" xfId="1" applyFont="1" applyBorder="1" applyAlignment="1">
      <alignment horizontal="center"/>
    </xf>
    <xf numFmtId="9" fontId="6" fillId="0" borderId="5" xfId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2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3" borderId="13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0" fontId="5" fillId="3" borderId="28" xfId="0" applyFont="1" applyFill="1" applyBorder="1" applyAlignment="1">
      <alignment vertical="top" wrapText="1"/>
    </xf>
    <xf numFmtId="0" fontId="5" fillId="3" borderId="24" xfId="0" applyFont="1" applyFill="1" applyBorder="1" applyAlignment="1">
      <alignment vertical="top" wrapText="1"/>
    </xf>
    <xf numFmtId="0" fontId="5" fillId="3" borderId="13" xfId="0" applyFont="1" applyFill="1" applyBorder="1" applyAlignment="1">
      <alignment horizontal="center" vertical="top" wrapText="1"/>
    </xf>
    <xf numFmtId="0" fontId="5" fillId="3" borderId="28" xfId="0" applyFont="1" applyFill="1" applyBorder="1" applyAlignment="1">
      <alignment horizontal="center" vertical="top" wrapText="1"/>
    </xf>
    <xf numFmtId="0" fontId="5" fillId="3" borderId="29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3" borderId="14" xfId="0" applyFont="1" applyFill="1" applyBorder="1" applyAlignment="1">
      <alignment vertical="top" wrapText="1"/>
    </xf>
    <xf numFmtId="0" fontId="5" fillId="3" borderId="29" xfId="0" applyFont="1" applyFill="1" applyBorder="1" applyAlignment="1">
      <alignment vertical="top" wrapText="1"/>
    </xf>
    <xf numFmtId="0" fontId="6" fillId="0" borderId="4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7" fontId="3" fillId="0" borderId="8" xfId="0" applyNumberFormat="1" applyFont="1" applyBorder="1" applyAlignment="1">
      <alignment horizontal="center"/>
    </xf>
    <xf numFmtId="17" fontId="3" fillId="0" borderId="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7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9" fillId="0" borderId="14" xfId="0" applyFont="1" applyBorder="1" applyAlignment="1">
      <alignment horizontal="left" wrapText="1"/>
    </xf>
    <xf numFmtId="0" fontId="9" fillId="0" borderId="55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2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tabSelected="1" topLeftCell="A2" workbookViewId="0">
      <selection activeCell="A29" sqref="A29:A30"/>
    </sheetView>
  </sheetViews>
  <sheetFormatPr baseColWidth="10" defaultColWidth="11.42578125" defaultRowHeight="14.25" x14ac:dyDescent="0.2"/>
  <cols>
    <col min="1" max="1" width="39.42578125" style="1" bestFit="1" customWidth="1"/>
    <col min="2" max="2" width="8.140625" style="1" customWidth="1"/>
    <col min="3" max="4" width="7.28515625" style="1" customWidth="1"/>
    <col min="5" max="5" width="6.7109375" style="1" customWidth="1"/>
    <col min="6" max="6" width="10.7109375" style="1" customWidth="1"/>
    <col min="7" max="7" width="6.42578125" style="1" customWidth="1"/>
    <col min="8" max="8" width="42.140625" style="1" customWidth="1"/>
    <col min="9" max="10" width="6.7109375" style="1" customWidth="1"/>
    <col min="11" max="11" width="8.5703125" style="1" customWidth="1"/>
    <col min="12" max="12" width="6.7109375" style="1" customWidth="1"/>
    <col min="13" max="14" width="11.42578125" style="1"/>
    <col min="15" max="15" width="19.140625" style="1" customWidth="1"/>
    <col min="16" max="16384" width="11.42578125" style="1"/>
  </cols>
  <sheetData>
    <row r="1" spans="1:13" ht="15.75" x14ac:dyDescent="0.25">
      <c r="A1" s="296" t="s">
        <v>62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8"/>
    </row>
    <row r="2" spans="1:13" ht="15.75" x14ac:dyDescent="0.25">
      <c r="A2" s="299" t="s">
        <v>109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1"/>
    </row>
    <row r="3" spans="1:13" ht="16.5" thickBot="1" x14ac:dyDescent="0.3">
      <c r="A3" s="305"/>
      <c r="B3" s="306"/>
      <c r="C3" s="306"/>
      <c r="D3" s="306"/>
      <c r="E3" s="306"/>
      <c r="F3" s="306"/>
      <c r="G3" s="306"/>
      <c r="H3" s="306"/>
      <c r="I3" s="306"/>
      <c r="J3" s="302" t="s">
        <v>170</v>
      </c>
      <c r="K3" s="302"/>
      <c r="L3" s="302"/>
      <c r="M3" s="303"/>
    </row>
    <row r="4" spans="1:13" ht="16.5" thickBot="1" x14ac:dyDescent="0.3">
      <c r="A4" s="268" t="s">
        <v>0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304"/>
    </row>
    <row r="5" spans="1:13" ht="15.75" customHeight="1" thickBot="1" x14ac:dyDescent="0.25">
      <c r="A5" s="262" t="s">
        <v>115</v>
      </c>
      <c r="B5" s="263"/>
      <c r="C5" s="263"/>
      <c r="D5" s="263"/>
      <c r="E5" s="263"/>
      <c r="F5" s="263"/>
      <c r="G5" s="281"/>
      <c r="H5" s="262" t="s">
        <v>206</v>
      </c>
      <c r="I5" s="263"/>
      <c r="J5" s="263"/>
      <c r="K5" s="263"/>
      <c r="L5" s="263"/>
      <c r="M5" s="264"/>
    </row>
    <row r="6" spans="1:13" ht="15.75" customHeight="1" thickBot="1" x14ac:dyDescent="0.25">
      <c r="A6" s="11" t="s">
        <v>1</v>
      </c>
      <c r="B6" s="12" t="s">
        <v>2</v>
      </c>
      <c r="C6" s="12" t="s">
        <v>3</v>
      </c>
      <c r="D6" s="13" t="s">
        <v>4</v>
      </c>
      <c r="E6" s="13" t="s">
        <v>5</v>
      </c>
      <c r="F6" s="100" t="s">
        <v>6</v>
      </c>
      <c r="G6" s="282"/>
      <c r="H6" s="160" t="s">
        <v>1</v>
      </c>
      <c r="I6" s="158" t="s">
        <v>2</v>
      </c>
      <c r="J6" s="158" t="s">
        <v>3</v>
      </c>
      <c r="K6" s="159" t="s">
        <v>4</v>
      </c>
      <c r="L6" s="159" t="s">
        <v>5</v>
      </c>
      <c r="M6" s="159" t="s">
        <v>6</v>
      </c>
    </row>
    <row r="7" spans="1:13" ht="19.899999999999999" customHeight="1" x14ac:dyDescent="0.2">
      <c r="A7" s="2" t="s">
        <v>217</v>
      </c>
      <c r="B7" s="152">
        <v>72</v>
      </c>
      <c r="C7" s="152">
        <v>72</v>
      </c>
      <c r="D7" s="152"/>
      <c r="E7" s="152" t="s">
        <v>8</v>
      </c>
      <c r="F7" s="97" t="s">
        <v>7</v>
      </c>
      <c r="G7" s="282"/>
      <c r="H7" s="161" t="s">
        <v>218</v>
      </c>
      <c r="I7" s="153">
        <v>60</v>
      </c>
      <c r="J7" s="153">
        <v>60</v>
      </c>
      <c r="K7" s="153"/>
      <c r="L7" s="153" t="s">
        <v>10</v>
      </c>
      <c r="M7" s="162" t="s">
        <v>7</v>
      </c>
    </row>
    <row r="8" spans="1:13" x14ac:dyDescent="0.2">
      <c r="A8" s="2" t="s">
        <v>11</v>
      </c>
      <c r="B8" s="152">
        <v>48</v>
      </c>
      <c r="C8" s="152">
        <v>48</v>
      </c>
      <c r="D8" s="152"/>
      <c r="E8" s="152" t="s">
        <v>8</v>
      </c>
      <c r="F8" s="97" t="s">
        <v>7</v>
      </c>
      <c r="G8" s="282"/>
      <c r="H8" s="161" t="s">
        <v>181</v>
      </c>
      <c r="I8" s="153">
        <v>75</v>
      </c>
      <c r="J8" s="153">
        <v>75</v>
      </c>
      <c r="K8" s="153"/>
      <c r="L8" s="153" t="s">
        <v>8</v>
      </c>
      <c r="M8" s="162" t="s">
        <v>7</v>
      </c>
    </row>
    <row r="9" spans="1:13" ht="15" customHeight="1" x14ac:dyDescent="0.2">
      <c r="A9" s="2" t="s">
        <v>16</v>
      </c>
      <c r="B9" s="152">
        <v>60</v>
      </c>
      <c r="C9" s="152">
        <v>60</v>
      </c>
      <c r="D9" s="152"/>
      <c r="E9" s="152" t="s">
        <v>8</v>
      </c>
      <c r="F9" s="97" t="s">
        <v>7</v>
      </c>
      <c r="G9" s="282"/>
      <c r="H9" s="161" t="s">
        <v>94</v>
      </c>
      <c r="I9" s="153">
        <v>52</v>
      </c>
      <c r="J9" s="153">
        <v>52</v>
      </c>
      <c r="K9" s="153"/>
      <c r="L9" s="153" t="s">
        <v>8</v>
      </c>
      <c r="M9" s="162" t="s">
        <v>7</v>
      </c>
    </row>
    <row r="10" spans="1:13" ht="15" customHeight="1" x14ac:dyDescent="0.2">
      <c r="A10" s="2" t="s">
        <v>107</v>
      </c>
      <c r="B10" s="152">
        <v>45</v>
      </c>
      <c r="C10" s="152">
        <v>45</v>
      </c>
      <c r="D10" s="152"/>
      <c r="E10" s="152" t="s">
        <v>10</v>
      </c>
      <c r="F10" s="97" t="s">
        <v>7</v>
      </c>
      <c r="G10" s="282"/>
      <c r="H10" s="161" t="s">
        <v>219</v>
      </c>
      <c r="I10" s="153">
        <v>30</v>
      </c>
      <c r="J10" s="153">
        <v>30</v>
      </c>
      <c r="K10" s="153"/>
      <c r="L10" s="153" t="s">
        <v>10</v>
      </c>
      <c r="M10" s="162" t="s">
        <v>7</v>
      </c>
    </row>
    <row r="11" spans="1:13" ht="13.9" customHeight="1" x14ac:dyDescent="0.2">
      <c r="A11" s="2" t="s">
        <v>14</v>
      </c>
      <c r="B11" s="152">
        <v>45</v>
      </c>
      <c r="C11" s="152">
        <v>45</v>
      </c>
      <c r="D11" s="152"/>
      <c r="E11" s="152" t="s">
        <v>10</v>
      </c>
      <c r="F11" s="97" t="s">
        <v>7</v>
      </c>
      <c r="G11" s="282"/>
      <c r="H11" s="161" t="s">
        <v>220</v>
      </c>
      <c r="I11" s="153">
        <v>45</v>
      </c>
      <c r="J11" s="153">
        <v>45</v>
      </c>
      <c r="K11" s="153"/>
      <c r="L11" s="153" t="s">
        <v>10</v>
      </c>
      <c r="M11" s="162" t="s">
        <v>7</v>
      </c>
    </row>
    <row r="12" spans="1:13" x14ac:dyDescent="0.2">
      <c r="A12" s="2" t="s">
        <v>9</v>
      </c>
      <c r="B12" s="152">
        <v>30</v>
      </c>
      <c r="C12" s="152">
        <v>30</v>
      </c>
      <c r="D12" s="152"/>
      <c r="E12" s="152" t="s">
        <v>10</v>
      </c>
      <c r="F12" s="97" t="s">
        <v>7</v>
      </c>
      <c r="G12" s="282"/>
      <c r="H12" s="103" t="s">
        <v>191</v>
      </c>
      <c r="I12" s="153">
        <v>45</v>
      </c>
      <c r="J12" s="153">
        <v>45</v>
      </c>
      <c r="K12" s="153"/>
      <c r="L12" s="153" t="s">
        <v>8</v>
      </c>
      <c r="M12" s="153" t="s">
        <v>7</v>
      </c>
    </row>
    <row r="13" spans="1:13" ht="15.95" customHeight="1" x14ac:dyDescent="0.2">
      <c r="A13" s="195"/>
      <c r="B13" s="196"/>
      <c r="C13" s="196"/>
      <c r="D13" s="196"/>
      <c r="E13" s="196"/>
      <c r="F13" s="197"/>
      <c r="G13" s="282"/>
      <c r="H13" s="161" t="s">
        <v>221</v>
      </c>
      <c r="I13" s="153">
        <v>160</v>
      </c>
      <c r="J13" s="153"/>
      <c r="K13" s="153">
        <v>160</v>
      </c>
      <c r="L13" s="153"/>
      <c r="M13" s="162" t="s">
        <v>7</v>
      </c>
    </row>
    <row r="14" spans="1:13" ht="15" customHeight="1" x14ac:dyDescent="0.2">
      <c r="A14" s="70" t="s">
        <v>2</v>
      </c>
      <c r="B14" s="6">
        <f>SUM(B7:B12)</f>
        <v>300</v>
      </c>
      <c r="C14" s="6">
        <f>SUM(C7:C12)</f>
        <v>300</v>
      </c>
      <c r="D14" s="6"/>
      <c r="E14" s="6"/>
      <c r="F14" s="101"/>
      <c r="G14" s="282"/>
      <c r="H14" s="15" t="s">
        <v>2</v>
      </c>
      <c r="I14" s="4">
        <f>SUM(I7:I13)</f>
        <v>467</v>
      </c>
      <c r="J14" s="4">
        <f>SUM(J7:J13)</f>
        <v>307</v>
      </c>
      <c r="K14" s="4">
        <f>SUM(K7:K13)</f>
        <v>160</v>
      </c>
      <c r="L14" s="153"/>
      <c r="M14" s="162"/>
    </row>
    <row r="15" spans="1:13" ht="15.75" customHeight="1" thickBot="1" x14ac:dyDescent="0.25">
      <c r="A15" s="7" t="s">
        <v>95</v>
      </c>
      <c r="B15" s="8"/>
      <c r="C15" s="212">
        <f>C14/15</f>
        <v>20</v>
      </c>
      <c r="D15" s="8"/>
      <c r="E15" s="8" t="s">
        <v>52</v>
      </c>
      <c r="F15" s="102"/>
      <c r="G15" s="283"/>
      <c r="H15" s="7" t="s">
        <v>19</v>
      </c>
      <c r="I15" s="8"/>
      <c r="J15" s="213">
        <f>(J14)/15</f>
        <v>20.466666666666665</v>
      </c>
      <c r="K15" s="8"/>
      <c r="L15" s="8" t="s">
        <v>52</v>
      </c>
      <c r="M15" s="34"/>
    </row>
    <row r="16" spans="1:13" ht="15.75" customHeight="1" x14ac:dyDescent="0.2">
      <c r="A16" s="193"/>
      <c r="B16" s="10"/>
      <c r="C16" s="10"/>
      <c r="D16" s="10"/>
      <c r="E16" s="10"/>
      <c r="F16" s="10"/>
      <c r="G16" s="194"/>
      <c r="H16" s="193"/>
      <c r="I16" s="10"/>
      <c r="J16" s="10"/>
      <c r="K16" s="10"/>
      <c r="L16" s="10"/>
      <c r="M16" s="51"/>
    </row>
    <row r="17" spans="1:13" ht="15.75" customHeight="1" x14ac:dyDescent="0.2">
      <c r="A17" s="172" t="s">
        <v>12</v>
      </c>
      <c r="B17" s="153">
        <v>28</v>
      </c>
      <c r="C17" s="153">
        <v>28</v>
      </c>
      <c r="D17" s="153"/>
      <c r="E17" s="153" t="s">
        <v>8</v>
      </c>
      <c r="F17" s="153" t="s">
        <v>7</v>
      </c>
      <c r="G17" s="194"/>
      <c r="H17" s="161" t="s">
        <v>145</v>
      </c>
      <c r="I17" s="153">
        <v>28</v>
      </c>
      <c r="J17" s="153">
        <v>28</v>
      </c>
      <c r="K17" s="153"/>
      <c r="L17" s="153" t="s">
        <v>8</v>
      </c>
      <c r="M17" s="162" t="s">
        <v>7</v>
      </c>
    </row>
    <row r="18" spans="1:13" x14ac:dyDescent="0.2">
      <c r="A18" s="16" t="s">
        <v>91</v>
      </c>
      <c r="B18" s="10"/>
      <c r="C18" s="10"/>
      <c r="D18" s="10"/>
      <c r="E18" s="10"/>
      <c r="F18" s="10"/>
      <c r="G18" s="10"/>
      <c r="H18" s="16" t="s">
        <v>91</v>
      </c>
      <c r="I18" s="10"/>
      <c r="J18" s="10"/>
      <c r="K18" s="10"/>
      <c r="L18" s="10"/>
    </row>
    <row r="19" spans="1:13" x14ac:dyDescent="0.2">
      <c r="A19" s="16"/>
      <c r="B19" s="10"/>
      <c r="C19" s="10"/>
      <c r="D19" s="10"/>
      <c r="E19" s="10"/>
      <c r="F19" s="10"/>
      <c r="G19" s="10"/>
      <c r="H19" s="16"/>
      <c r="I19" s="10"/>
      <c r="J19" s="10"/>
      <c r="K19" s="10"/>
      <c r="L19" s="10"/>
    </row>
    <row r="20" spans="1:13" ht="15" thickBot="1" x14ac:dyDescent="0.25">
      <c r="A20" s="16"/>
      <c r="B20" s="10"/>
      <c r="C20" s="10"/>
      <c r="D20" s="10"/>
      <c r="E20" s="10"/>
      <c r="F20" s="10"/>
      <c r="G20" s="10"/>
      <c r="H20" s="16"/>
      <c r="I20" s="10"/>
      <c r="J20" s="10"/>
      <c r="K20" s="10"/>
      <c r="L20" s="10"/>
    </row>
    <row r="21" spans="1:13" x14ac:dyDescent="0.2">
      <c r="A21" s="87" t="s">
        <v>89</v>
      </c>
      <c r="B21" s="67" t="s">
        <v>7</v>
      </c>
      <c r="C21" s="68" t="s">
        <v>18</v>
      </c>
      <c r="D21" s="69" t="s">
        <v>20</v>
      </c>
      <c r="E21" s="67" t="s">
        <v>21</v>
      </c>
      <c r="F21" s="69" t="s">
        <v>4</v>
      </c>
      <c r="G21" s="10"/>
      <c r="H21" s="51"/>
      <c r="I21" s="104"/>
      <c r="J21" s="104"/>
      <c r="K21" s="104"/>
      <c r="L21" s="104"/>
      <c r="M21" s="104"/>
    </row>
    <row r="22" spans="1:13" ht="15" thickBot="1" x14ac:dyDescent="0.25">
      <c r="A22" s="56">
        <f>B14+I14</f>
        <v>767</v>
      </c>
      <c r="B22" s="25">
        <f>B14+I14+B17+I17</f>
        <v>823</v>
      </c>
      <c r="C22" s="8"/>
      <c r="D22" s="9"/>
      <c r="E22" s="25">
        <f>A22-F22</f>
        <v>607</v>
      </c>
      <c r="F22" s="27">
        <f>K14</f>
        <v>160</v>
      </c>
      <c r="G22" s="10"/>
      <c r="H22" s="16"/>
      <c r="I22" s="10"/>
      <c r="J22" s="10"/>
      <c r="K22" s="10"/>
      <c r="L22" s="10"/>
    </row>
    <row r="23" spans="1:13" x14ac:dyDescent="0.2">
      <c r="A23" s="53"/>
      <c r="B23" s="53"/>
      <c r="C23" s="10"/>
      <c r="D23" s="10"/>
      <c r="E23" s="53"/>
      <c r="F23" s="53"/>
      <c r="G23" s="10"/>
      <c r="H23" s="16"/>
      <c r="I23" s="10"/>
      <c r="J23" s="10"/>
      <c r="K23" s="10"/>
      <c r="L23" s="10"/>
    </row>
    <row r="24" spans="1:13" ht="15" thickBot="1" x14ac:dyDescent="0.25">
      <c r="A24" s="16"/>
      <c r="B24" s="10"/>
      <c r="C24" s="10"/>
      <c r="D24" s="10"/>
      <c r="E24" s="10"/>
      <c r="F24" s="10"/>
      <c r="G24" s="10"/>
      <c r="H24" s="16"/>
      <c r="I24" s="10"/>
      <c r="J24" s="10"/>
      <c r="K24" s="10"/>
      <c r="L24" s="10"/>
    </row>
    <row r="25" spans="1:13" ht="16.5" thickBot="1" x14ac:dyDescent="0.3">
      <c r="A25" s="268" t="s">
        <v>13</v>
      </c>
      <c r="B25" s="269"/>
      <c r="C25" s="269"/>
      <c r="D25" s="269"/>
      <c r="E25" s="269"/>
      <c r="F25" s="269"/>
      <c r="G25" s="269"/>
      <c r="H25" s="270"/>
      <c r="I25" s="270"/>
      <c r="J25" s="270"/>
      <c r="K25" s="270"/>
      <c r="L25" s="270"/>
      <c r="M25" s="271"/>
    </row>
    <row r="26" spans="1:13" ht="15.75" customHeight="1" thickBot="1" x14ac:dyDescent="0.25">
      <c r="A26" s="265" t="s">
        <v>68</v>
      </c>
      <c r="B26" s="266"/>
      <c r="C26" s="266"/>
      <c r="D26" s="266"/>
      <c r="E26" s="266"/>
      <c r="F26" s="267"/>
      <c r="G26" s="277"/>
      <c r="H26" s="265" t="s">
        <v>64</v>
      </c>
      <c r="I26" s="266"/>
      <c r="J26" s="266"/>
      <c r="K26" s="266"/>
      <c r="L26" s="266"/>
      <c r="M26" s="267"/>
    </row>
    <row r="27" spans="1:13" ht="15" thickBot="1" x14ac:dyDescent="0.25">
      <c r="A27" s="36" t="s">
        <v>1</v>
      </c>
      <c r="B27" s="6" t="s">
        <v>2</v>
      </c>
      <c r="C27" s="6" t="s">
        <v>3</v>
      </c>
      <c r="D27" s="37" t="s">
        <v>4</v>
      </c>
      <c r="E27" s="13" t="s">
        <v>5</v>
      </c>
      <c r="F27" s="30" t="s">
        <v>6</v>
      </c>
      <c r="G27" s="278"/>
      <c r="H27" s="75" t="s">
        <v>1</v>
      </c>
      <c r="I27" s="76" t="s">
        <v>2</v>
      </c>
      <c r="J27" s="76" t="s">
        <v>3</v>
      </c>
      <c r="K27" s="77" t="s">
        <v>4</v>
      </c>
      <c r="L27" s="90" t="s">
        <v>5</v>
      </c>
      <c r="M27" s="163" t="s">
        <v>6</v>
      </c>
    </row>
    <row r="28" spans="1:13" x14ac:dyDescent="0.2">
      <c r="A28" s="103" t="s">
        <v>15</v>
      </c>
      <c r="B28" s="96">
        <v>65</v>
      </c>
      <c r="C28" s="96">
        <v>65</v>
      </c>
      <c r="D28" s="96"/>
      <c r="E28" s="96" t="s">
        <v>8</v>
      </c>
      <c r="F28" s="96" t="s">
        <v>7</v>
      </c>
      <c r="G28" s="278"/>
      <c r="H28" s="164" t="s">
        <v>82</v>
      </c>
      <c r="I28" s="153">
        <v>60</v>
      </c>
      <c r="J28" s="153">
        <v>60</v>
      </c>
      <c r="K28" s="153"/>
      <c r="L28" s="153" t="s">
        <v>8</v>
      </c>
      <c r="M28" s="162" t="s">
        <v>7</v>
      </c>
    </row>
    <row r="29" spans="1:13" x14ac:dyDescent="0.2">
      <c r="A29" s="103" t="s">
        <v>173</v>
      </c>
      <c r="B29" s="153">
        <v>65</v>
      </c>
      <c r="C29" s="153">
        <v>65</v>
      </c>
      <c r="D29" s="153"/>
      <c r="E29" s="153" t="s">
        <v>10</v>
      </c>
      <c r="F29" s="153" t="s">
        <v>7</v>
      </c>
      <c r="G29" s="278"/>
      <c r="H29" s="164" t="s">
        <v>93</v>
      </c>
      <c r="I29" s="153">
        <v>20</v>
      </c>
      <c r="J29" s="153">
        <v>20</v>
      </c>
      <c r="K29" s="153"/>
      <c r="L29" s="153" t="s">
        <v>8</v>
      </c>
      <c r="M29" s="162" t="s">
        <v>7</v>
      </c>
    </row>
    <row r="30" spans="1:13" ht="15" customHeight="1" x14ac:dyDescent="0.2">
      <c r="A30" s="103" t="s">
        <v>112</v>
      </c>
      <c r="B30" s="153">
        <v>52</v>
      </c>
      <c r="C30" s="153">
        <v>52</v>
      </c>
      <c r="D30" s="153"/>
      <c r="E30" s="153" t="s">
        <v>10</v>
      </c>
      <c r="F30" s="153" t="s">
        <v>7</v>
      </c>
      <c r="G30" s="278"/>
      <c r="H30" s="164" t="s">
        <v>17</v>
      </c>
      <c r="I30" s="153">
        <v>40</v>
      </c>
      <c r="J30" s="153">
        <v>40</v>
      </c>
      <c r="K30" s="153"/>
      <c r="L30" s="153" t="s">
        <v>10</v>
      </c>
      <c r="M30" s="162" t="s">
        <v>7</v>
      </c>
    </row>
    <row r="31" spans="1:13" x14ac:dyDescent="0.2">
      <c r="A31" s="164" t="s">
        <v>193</v>
      </c>
      <c r="B31" s="153">
        <v>30</v>
      </c>
      <c r="C31" s="153">
        <v>30</v>
      </c>
      <c r="D31" s="153"/>
      <c r="E31" s="153" t="s">
        <v>8</v>
      </c>
      <c r="F31" s="162" t="s">
        <v>7</v>
      </c>
      <c r="G31" s="279"/>
      <c r="H31" s="66" t="s">
        <v>114</v>
      </c>
      <c r="I31" s="153">
        <v>30</v>
      </c>
      <c r="J31" s="153">
        <v>30</v>
      </c>
      <c r="K31" s="14"/>
      <c r="L31" s="153" t="s">
        <v>10</v>
      </c>
      <c r="M31" s="162" t="s">
        <v>18</v>
      </c>
    </row>
    <row r="32" spans="1:13" x14ac:dyDescent="0.2">
      <c r="G32" s="278"/>
      <c r="H32" s="215" t="s">
        <v>178</v>
      </c>
      <c r="I32" s="153">
        <v>30</v>
      </c>
      <c r="J32" s="153">
        <v>30</v>
      </c>
      <c r="K32" s="153"/>
      <c r="L32" s="153" t="s">
        <v>10</v>
      </c>
      <c r="M32" s="162" t="s">
        <v>7</v>
      </c>
    </row>
    <row r="33" spans="1:13" x14ac:dyDescent="0.2">
      <c r="A33" s="103" t="s">
        <v>163</v>
      </c>
      <c r="B33" s="153">
        <v>32</v>
      </c>
      <c r="C33" s="153">
        <v>32</v>
      </c>
      <c r="D33" s="153"/>
      <c r="E33" s="153" t="s">
        <v>8</v>
      </c>
      <c r="F33" s="153" t="s">
        <v>72</v>
      </c>
      <c r="G33" s="278"/>
      <c r="H33" s="164" t="s">
        <v>111</v>
      </c>
      <c r="I33" s="153">
        <v>20</v>
      </c>
      <c r="J33" s="153">
        <v>20</v>
      </c>
      <c r="K33" s="153"/>
      <c r="L33" s="153" t="s">
        <v>8</v>
      </c>
      <c r="M33" s="162" t="s">
        <v>7</v>
      </c>
    </row>
    <row r="34" spans="1:13" ht="25.5" x14ac:dyDescent="0.2">
      <c r="A34" s="103" t="s">
        <v>179</v>
      </c>
      <c r="B34" s="153">
        <v>26</v>
      </c>
      <c r="C34" s="153">
        <v>26</v>
      </c>
      <c r="D34" s="153"/>
      <c r="E34" s="153" t="s">
        <v>10</v>
      </c>
      <c r="F34" s="153" t="s">
        <v>7</v>
      </c>
      <c r="G34" s="278"/>
      <c r="H34" s="164" t="s">
        <v>222</v>
      </c>
      <c r="I34" s="153">
        <v>80</v>
      </c>
      <c r="J34" s="153"/>
      <c r="K34" s="153">
        <v>80</v>
      </c>
      <c r="L34" s="153"/>
      <c r="M34" s="162" t="s">
        <v>7</v>
      </c>
    </row>
    <row r="35" spans="1:13" x14ac:dyDescent="0.2">
      <c r="A35" s="38" t="s">
        <v>2</v>
      </c>
      <c r="B35" s="74">
        <f>SUM(B28:B34)</f>
        <v>270</v>
      </c>
      <c r="C35" s="74">
        <f>SUM(C28:C34)</f>
        <v>270</v>
      </c>
      <c r="D35" s="74"/>
      <c r="E35" s="74"/>
      <c r="F35" s="40"/>
      <c r="G35" s="278"/>
      <c r="H35" s="41" t="s">
        <v>2</v>
      </c>
      <c r="I35" s="42">
        <f>SUM(I28:I34)</f>
        <v>280</v>
      </c>
      <c r="J35" s="42">
        <f>SUM(J28:J34)</f>
        <v>200</v>
      </c>
      <c r="K35" s="42">
        <f>K34</f>
        <v>80</v>
      </c>
      <c r="L35" s="42"/>
      <c r="M35" s="80"/>
    </row>
    <row r="36" spans="1:13" ht="15.75" thickBot="1" x14ac:dyDescent="0.3">
      <c r="A36" s="7" t="s">
        <v>95</v>
      </c>
      <c r="B36" s="44"/>
      <c r="C36" s="211">
        <f>C35/13</f>
        <v>20.76923076923077</v>
      </c>
      <c r="D36" s="46"/>
      <c r="E36" s="95" t="s">
        <v>192</v>
      </c>
      <c r="F36" s="47"/>
      <c r="G36" s="280"/>
      <c r="H36" s="48" t="s">
        <v>19</v>
      </c>
      <c r="I36" s="49"/>
      <c r="J36" s="50">
        <f>J35/10</f>
        <v>20</v>
      </c>
      <c r="K36" s="50"/>
      <c r="L36" s="50" t="s">
        <v>169</v>
      </c>
      <c r="M36" s="34"/>
    </row>
    <row r="37" spans="1:13" x14ac:dyDescent="0.2">
      <c r="A37" s="230" t="s">
        <v>165</v>
      </c>
      <c r="B37" s="10"/>
      <c r="C37" s="10"/>
      <c r="D37" s="10"/>
      <c r="E37" s="10"/>
      <c r="F37" s="10"/>
      <c r="G37" s="10"/>
      <c r="H37" s="16" t="s">
        <v>91</v>
      </c>
      <c r="I37" s="10"/>
      <c r="J37" s="10"/>
      <c r="K37" s="10"/>
      <c r="L37" s="10"/>
    </row>
    <row r="38" spans="1:13" x14ac:dyDescent="0.2">
      <c r="A38" s="16" t="s">
        <v>168</v>
      </c>
      <c r="B38" s="10"/>
      <c r="C38" s="10"/>
      <c r="D38" s="10"/>
      <c r="E38" s="10"/>
      <c r="F38" s="10"/>
      <c r="G38" s="10"/>
      <c r="H38" s="16"/>
      <c r="I38" s="10"/>
      <c r="J38" s="10"/>
      <c r="K38" s="10"/>
      <c r="L38" s="10"/>
    </row>
    <row r="39" spans="1:13" x14ac:dyDescent="0.2">
      <c r="A39" s="16"/>
      <c r="B39" s="10"/>
      <c r="C39" s="10"/>
      <c r="D39" s="10"/>
      <c r="E39" s="10"/>
      <c r="F39" s="10"/>
      <c r="G39" s="10"/>
      <c r="H39" s="16"/>
      <c r="I39" s="10"/>
      <c r="J39" s="10"/>
      <c r="K39" s="10"/>
      <c r="L39" s="10"/>
    </row>
    <row r="40" spans="1:13" ht="15.75" customHeight="1" x14ac:dyDescent="0.2">
      <c r="A40" s="172" t="s">
        <v>166</v>
      </c>
      <c r="B40" s="153">
        <v>28</v>
      </c>
      <c r="C40" s="153">
        <v>28</v>
      </c>
      <c r="D40" s="153"/>
      <c r="E40" s="153" t="s">
        <v>8</v>
      </c>
      <c r="F40" s="153" t="s">
        <v>7</v>
      </c>
      <c r="G40" s="217"/>
      <c r="H40" s="172" t="s">
        <v>167</v>
      </c>
      <c r="I40" s="153">
        <v>28</v>
      </c>
      <c r="J40" s="153">
        <v>28</v>
      </c>
      <c r="K40" s="153"/>
      <c r="L40" s="153" t="s">
        <v>8</v>
      </c>
      <c r="M40" s="153" t="s">
        <v>7</v>
      </c>
    </row>
    <row r="41" spans="1:13" ht="15" thickBot="1" x14ac:dyDescent="0.25">
      <c r="A41" s="16"/>
      <c r="B41" s="10"/>
      <c r="C41" s="10"/>
      <c r="D41" s="10"/>
      <c r="E41" s="10"/>
      <c r="F41" s="10"/>
      <c r="G41" s="10"/>
    </row>
    <row r="42" spans="1:13" ht="15" thickBot="1" x14ac:dyDescent="0.25">
      <c r="A42" s="274" t="s">
        <v>98</v>
      </c>
      <c r="B42" s="275"/>
      <c r="C42" s="275"/>
      <c r="D42" s="275"/>
      <c r="E42" s="275"/>
      <c r="F42" s="276"/>
      <c r="G42" s="10"/>
    </row>
    <row r="43" spans="1:13" ht="15" thickBot="1" x14ac:dyDescent="0.25">
      <c r="A43" s="75" t="s">
        <v>1</v>
      </c>
      <c r="B43" s="76" t="s">
        <v>2</v>
      </c>
      <c r="C43" s="76" t="s">
        <v>3</v>
      </c>
      <c r="D43" s="77" t="s">
        <v>4</v>
      </c>
      <c r="E43" s="13" t="s">
        <v>5</v>
      </c>
      <c r="F43" s="30" t="s">
        <v>6</v>
      </c>
      <c r="G43" s="10"/>
    </row>
    <row r="44" spans="1:13" x14ac:dyDescent="0.2">
      <c r="A44" s="164" t="s">
        <v>25</v>
      </c>
      <c r="B44" s="153">
        <v>60</v>
      </c>
      <c r="C44" s="153">
        <v>60</v>
      </c>
      <c r="D44" s="153"/>
      <c r="E44" s="153" t="s">
        <v>10</v>
      </c>
      <c r="F44" s="162" t="s">
        <v>7</v>
      </c>
      <c r="G44" s="10"/>
      <c r="H44" s="51"/>
      <c r="I44" s="51"/>
      <c r="J44" s="51"/>
      <c r="K44" s="51"/>
    </row>
    <row r="45" spans="1:13" ht="15.75" x14ac:dyDescent="0.2">
      <c r="A45" s="164" t="s">
        <v>29</v>
      </c>
      <c r="B45" s="165">
        <v>39</v>
      </c>
      <c r="C45" s="165">
        <v>39</v>
      </c>
      <c r="D45" s="165"/>
      <c r="E45" s="165" t="s">
        <v>8</v>
      </c>
      <c r="F45" s="166" t="s">
        <v>7</v>
      </c>
      <c r="G45" s="10"/>
      <c r="H45" s="216"/>
      <c r="I45" s="216"/>
      <c r="J45" s="216"/>
      <c r="K45" s="216"/>
    </row>
    <row r="46" spans="1:13" ht="15.75" x14ac:dyDescent="0.2">
      <c r="A46" s="164" t="s">
        <v>69</v>
      </c>
      <c r="B46" s="153">
        <v>30</v>
      </c>
      <c r="C46" s="153">
        <v>30</v>
      </c>
      <c r="D46" s="153"/>
      <c r="E46" s="153" t="s">
        <v>10</v>
      </c>
      <c r="F46" s="162" t="s">
        <v>7</v>
      </c>
      <c r="G46" s="10"/>
      <c r="H46" s="216"/>
      <c r="I46" s="216"/>
      <c r="J46" s="216"/>
      <c r="K46" s="216"/>
    </row>
    <row r="47" spans="1:13" ht="15.75" x14ac:dyDescent="0.2">
      <c r="A47" s="164" t="s">
        <v>162</v>
      </c>
      <c r="B47" s="153">
        <v>20</v>
      </c>
      <c r="C47" s="153">
        <v>20</v>
      </c>
      <c r="D47" s="153"/>
      <c r="E47" s="153" t="s">
        <v>8</v>
      </c>
      <c r="F47" s="162" t="s">
        <v>7</v>
      </c>
      <c r="G47" s="10"/>
      <c r="H47" s="216"/>
      <c r="I47" s="216"/>
      <c r="J47" s="216"/>
      <c r="K47" s="216"/>
    </row>
    <row r="48" spans="1:13" ht="15.75" x14ac:dyDescent="0.2">
      <c r="A48" s="164" t="s">
        <v>177</v>
      </c>
      <c r="B48" s="153">
        <v>40</v>
      </c>
      <c r="C48" s="153">
        <v>40</v>
      </c>
      <c r="D48" s="153"/>
      <c r="E48" s="153" t="s">
        <v>10</v>
      </c>
      <c r="F48" s="162" t="s">
        <v>7</v>
      </c>
      <c r="G48" s="10"/>
      <c r="H48" s="216"/>
      <c r="I48" s="216"/>
      <c r="J48" s="216"/>
      <c r="K48" s="216"/>
      <c r="L48" s="10"/>
    </row>
    <row r="49" spans="1:14" ht="15.75" x14ac:dyDescent="0.2">
      <c r="A49" s="164" t="s">
        <v>116</v>
      </c>
      <c r="B49" s="153">
        <v>20</v>
      </c>
      <c r="C49" s="153">
        <v>20</v>
      </c>
      <c r="D49" s="153"/>
      <c r="E49" s="153" t="s">
        <v>10</v>
      </c>
      <c r="F49" s="162" t="s">
        <v>7</v>
      </c>
      <c r="G49" s="10"/>
      <c r="H49" s="216"/>
      <c r="I49" s="216"/>
      <c r="J49" s="216"/>
      <c r="K49" s="216"/>
      <c r="L49" s="10"/>
    </row>
    <row r="50" spans="1:14" ht="15.75" x14ac:dyDescent="0.2">
      <c r="A50" s="38" t="s">
        <v>2</v>
      </c>
      <c r="B50" s="4">
        <f>SUM(B44:B49)</f>
        <v>209</v>
      </c>
      <c r="C50" s="4">
        <f>SUM(C44:C49)</f>
        <v>209</v>
      </c>
      <c r="D50" s="4"/>
      <c r="E50" s="4"/>
      <c r="F50" s="78"/>
      <c r="G50" s="10"/>
      <c r="H50" s="216"/>
      <c r="I50" s="216"/>
      <c r="J50" s="216"/>
      <c r="K50" s="216"/>
    </row>
    <row r="51" spans="1:14" ht="15" thickBot="1" x14ac:dyDescent="0.25">
      <c r="A51" s="79" t="s">
        <v>19</v>
      </c>
      <c r="B51" s="8"/>
      <c r="C51" s="210">
        <f>C50/10</f>
        <v>20.9</v>
      </c>
      <c r="D51" s="8"/>
      <c r="E51" s="8">
        <v>3</v>
      </c>
      <c r="F51" s="9"/>
      <c r="G51" s="10"/>
      <c r="H51" s="16"/>
      <c r="I51" s="10"/>
      <c r="J51" s="10"/>
      <c r="K51" s="10"/>
      <c r="L51" s="10"/>
    </row>
    <row r="52" spans="1:14" x14ac:dyDescent="0.2">
      <c r="A52" s="52"/>
      <c r="B52" s="10"/>
      <c r="C52" s="10"/>
      <c r="D52" s="10"/>
      <c r="E52" s="10"/>
      <c r="F52" s="10"/>
      <c r="G52" s="10"/>
      <c r="H52" s="16"/>
      <c r="I52" s="10"/>
      <c r="J52" s="10"/>
      <c r="K52" s="10"/>
      <c r="L52" s="10"/>
    </row>
    <row r="53" spans="1:14" x14ac:dyDescent="0.2">
      <c r="B53" s="10"/>
      <c r="C53" s="10"/>
      <c r="D53" s="10"/>
      <c r="E53" s="10"/>
      <c r="F53" s="10"/>
      <c r="G53" s="10"/>
      <c r="H53" s="16"/>
      <c r="I53" s="10"/>
      <c r="J53" s="10"/>
      <c r="K53" s="10"/>
      <c r="L53" s="10"/>
    </row>
    <row r="54" spans="1:14" ht="15" thickBot="1" x14ac:dyDescent="0.25">
      <c r="B54" s="10"/>
      <c r="C54" s="10"/>
      <c r="D54" s="10"/>
      <c r="E54" s="10"/>
      <c r="F54" s="10"/>
      <c r="G54" s="10"/>
    </row>
    <row r="55" spans="1:14" x14ac:dyDescent="0.2">
      <c r="A55" s="19" t="s">
        <v>88</v>
      </c>
      <c r="B55" s="20" t="s">
        <v>7</v>
      </c>
      <c r="C55" s="21" t="s">
        <v>18</v>
      </c>
      <c r="D55" s="22" t="s">
        <v>20</v>
      </c>
      <c r="E55" s="23" t="s">
        <v>21</v>
      </c>
      <c r="F55" s="22" t="s">
        <v>4</v>
      </c>
      <c r="G55" s="18"/>
    </row>
    <row r="56" spans="1:14" ht="15" thickBot="1" x14ac:dyDescent="0.25">
      <c r="A56" s="24">
        <f>B35+I35+B50</f>
        <v>759</v>
      </c>
      <c r="B56" s="25">
        <f>B50+C35-B33+I35+B40+I40</f>
        <v>783</v>
      </c>
      <c r="C56" s="26"/>
      <c r="D56" s="27">
        <f>B33</f>
        <v>32</v>
      </c>
      <c r="E56" s="28">
        <f>A56-K35</f>
        <v>679</v>
      </c>
      <c r="F56" s="27">
        <f>I34</f>
        <v>80</v>
      </c>
      <c r="G56" s="18"/>
    </row>
    <row r="57" spans="1:14" x14ac:dyDescent="0.2">
      <c r="A57" s="16"/>
      <c r="B57" s="29"/>
      <c r="C57" s="29"/>
      <c r="D57" s="16"/>
      <c r="E57" s="16"/>
      <c r="F57" s="16"/>
      <c r="G57" s="18"/>
    </row>
    <row r="58" spans="1:14" ht="15.75" thickBot="1" x14ac:dyDescent="0.3">
      <c r="A58" s="272" t="s">
        <v>24</v>
      </c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</row>
    <row r="59" spans="1:14" ht="15.75" customHeight="1" thickBot="1" x14ac:dyDescent="0.25">
      <c r="A59" s="262" t="s">
        <v>68</v>
      </c>
      <c r="B59" s="263"/>
      <c r="C59" s="263"/>
      <c r="D59" s="263"/>
      <c r="E59" s="263"/>
      <c r="F59" s="264"/>
      <c r="G59" s="277"/>
      <c r="H59" s="266" t="s">
        <v>71</v>
      </c>
      <c r="I59" s="266"/>
      <c r="J59" s="266"/>
      <c r="K59" s="266"/>
      <c r="L59" s="266"/>
      <c r="M59" s="267"/>
    </row>
    <row r="60" spans="1:14" ht="15" thickBot="1" x14ac:dyDescent="0.25">
      <c r="A60" s="30" t="s">
        <v>1</v>
      </c>
      <c r="B60" s="12" t="s">
        <v>2</v>
      </c>
      <c r="C60" s="12" t="s">
        <v>3</v>
      </c>
      <c r="D60" s="13" t="s">
        <v>4</v>
      </c>
      <c r="E60" s="13" t="s">
        <v>5</v>
      </c>
      <c r="F60" s="30" t="s">
        <v>6</v>
      </c>
      <c r="G60" s="278"/>
      <c r="H60" s="108" t="s">
        <v>1</v>
      </c>
      <c r="I60" s="109" t="s">
        <v>2</v>
      </c>
      <c r="J60" s="109" t="s">
        <v>3</v>
      </c>
      <c r="K60" s="109" t="s">
        <v>4</v>
      </c>
      <c r="L60" s="110" t="s">
        <v>5</v>
      </c>
      <c r="M60" s="111" t="s">
        <v>6</v>
      </c>
    </row>
    <row r="61" spans="1:14" ht="15" customHeight="1" x14ac:dyDescent="0.2">
      <c r="A61" s="103" t="s">
        <v>180</v>
      </c>
      <c r="B61" s="153">
        <v>39</v>
      </c>
      <c r="C61" s="153">
        <v>39</v>
      </c>
      <c r="D61" s="153"/>
      <c r="E61" s="153" t="s">
        <v>10</v>
      </c>
      <c r="F61" s="153" t="s">
        <v>7</v>
      </c>
      <c r="G61" s="278"/>
      <c r="H61" s="103" t="s">
        <v>175</v>
      </c>
      <c r="I61" s="153">
        <v>40</v>
      </c>
      <c r="J61" s="153">
        <v>40</v>
      </c>
      <c r="K61" s="153"/>
      <c r="L61" s="153" t="s">
        <v>10</v>
      </c>
      <c r="M61" s="153" t="s">
        <v>7</v>
      </c>
    </row>
    <row r="62" spans="1:14" x14ac:dyDescent="0.2">
      <c r="A62" s="103" t="s">
        <v>26</v>
      </c>
      <c r="B62" s="153">
        <v>78</v>
      </c>
      <c r="C62" s="153">
        <v>78</v>
      </c>
      <c r="D62" s="153"/>
      <c r="E62" s="153" t="s">
        <v>10</v>
      </c>
      <c r="F62" s="153" t="s">
        <v>7</v>
      </c>
      <c r="G62" s="278"/>
      <c r="H62" s="103" t="s">
        <v>74</v>
      </c>
      <c r="I62" s="153">
        <v>40</v>
      </c>
      <c r="J62" s="153">
        <v>40</v>
      </c>
      <c r="K62" s="153"/>
      <c r="L62" s="153" t="s">
        <v>10</v>
      </c>
      <c r="M62" s="153" t="s">
        <v>7</v>
      </c>
    </row>
    <row r="63" spans="1:14" x14ac:dyDescent="0.2">
      <c r="A63" s="103" t="s">
        <v>73</v>
      </c>
      <c r="B63" s="153">
        <v>39</v>
      </c>
      <c r="C63" s="153">
        <v>39</v>
      </c>
      <c r="D63" s="153"/>
      <c r="E63" s="153" t="s">
        <v>10</v>
      </c>
      <c r="F63" s="153" t="s">
        <v>7</v>
      </c>
      <c r="G63" s="278"/>
      <c r="H63" s="103" t="s">
        <v>32</v>
      </c>
      <c r="I63" s="153">
        <v>50</v>
      </c>
      <c r="J63" s="153">
        <v>50</v>
      </c>
      <c r="K63" s="153"/>
      <c r="L63" s="153" t="s">
        <v>10</v>
      </c>
      <c r="M63" s="153" t="s">
        <v>7</v>
      </c>
    </row>
    <row r="64" spans="1:14" x14ac:dyDescent="0.2">
      <c r="A64" s="103" t="s">
        <v>27</v>
      </c>
      <c r="B64" s="153">
        <v>65</v>
      </c>
      <c r="C64" s="153">
        <v>65</v>
      </c>
      <c r="D64" s="153"/>
      <c r="E64" s="153" t="s">
        <v>8</v>
      </c>
      <c r="F64" s="153" t="s">
        <v>7</v>
      </c>
      <c r="G64" s="278"/>
      <c r="H64" s="103" t="s">
        <v>135</v>
      </c>
      <c r="I64" s="153">
        <v>30</v>
      </c>
      <c r="J64" s="153">
        <v>30</v>
      </c>
      <c r="K64" s="153"/>
      <c r="L64" s="153" t="s">
        <v>10</v>
      </c>
      <c r="M64" s="153" t="s">
        <v>18</v>
      </c>
      <c r="N64" s="1" t="s">
        <v>138</v>
      </c>
    </row>
    <row r="65" spans="1:14" x14ac:dyDescent="0.2">
      <c r="A65" s="103" t="s">
        <v>23</v>
      </c>
      <c r="B65" s="153">
        <v>39</v>
      </c>
      <c r="C65" s="153">
        <v>39</v>
      </c>
      <c r="D65" s="153"/>
      <c r="E65" s="153" t="s">
        <v>8</v>
      </c>
      <c r="F65" s="153" t="s">
        <v>72</v>
      </c>
      <c r="G65" s="278"/>
      <c r="H65" s="103" t="s">
        <v>137</v>
      </c>
      <c r="I65" s="153">
        <v>20</v>
      </c>
      <c r="J65" s="153">
        <v>20</v>
      </c>
      <c r="K65" s="153"/>
      <c r="L65" s="153" t="s">
        <v>10</v>
      </c>
      <c r="M65" s="153" t="s">
        <v>18</v>
      </c>
      <c r="N65" s="1" t="s">
        <v>139</v>
      </c>
    </row>
    <row r="66" spans="1:14" x14ac:dyDescent="0.2">
      <c r="A66" s="105"/>
      <c r="B66" s="31"/>
      <c r="C66" s="31"/>
      <c r="D66" s="31"/>
      <c r="E66" s="124"/>
      <c r="F66" s="99"/>
      <c r="G66" s="278"/>
      <c r="H66" s="103" t="s">
        <v>28</v>
      </c>
      <c r="I66" s="153">
        <v>20</v>
      </c>
      <c r="J66" s="153">
        <v>20</v>
      </c>
      <c r="K66" s="153"/>
      <c r="L66" s="153" t="s">
        <v>8</v>
      </c>
      <c r="M66" s="153" t="s">
        <v>72</v>
      </c>
    </row>
    <row r="67" spans="1:14" x14ac:dyDescent="0.2">
      <c r="A67" s="15" t="s">
        <v>2</v>
      </c>
      <c r="B67" s="4">
        <f>SUM(B61:B66)</f>
        <v>260</v>
      </c>
      <c r="C67" s="4">
        <f>SUM(C61:C66)</f>
        <v>260</v>
      </c>
      <c r="D67" s="31"/>
      <c r="E67" s="124"/>
      <c r="F67" s="99"/>
      <c r="G67" s="278"/>
      <c r="H67" s="38" t="s">
        <v>2</v>
      </c>
      <c r="I67" s="4">
        <f>SUM(I61:I66)</f>
        <v>200</v>
      </c>
      <c r="J67" s="4">
        <f>SUM(J61:J66)</f>
        <v>200</v>
      </c>
      <c r="K67" s="134"/>
      <c r="L67" s="4"/>
      <c r="M67" s="78"/>
    </row>
    <row r="68" spans="1:14" ht="15.75" thickBot="1" x14ac:dyDescent="0.3">
      <c r="A68" s="7" t="s">
        <v>19</v>
      </c>
      <c r="B68" s="32"/>
      <c r="C68" s="33">
        <f>C67/13</f>
        <v>20</v>
      </c>
      <c r="D68" s="32"/>
      <c r="E68" s="107">
        <v>1</v>
      </c>
      <c r="F68" s="34"/>
      <c r="G68" s="280"/>
      <c r="H68" s="106" t="s">
        <v>19</v>
      </c>
      <c r="I68" s="98"/>
      <c r="J68" s="98"/>
      <c r="K68" s="134"/>
      <c r="L68" s="154">
        <v>1</v>
      </c>
      <c r="M68" s="3"/>
    </row>
    <row r="69" spans="1:14" ht="15" thickBot="1" x14ac:dyDescent="0.25">
      <c r="A69" s="73"/>
      <c r="B69" s="73"/>
      <c r="C69" s="73"/>
      <c r="D69" s="73"/>
      <c r="E69" s="73"/>
      <c r="F69" s="73"/>
      <c r="G69" s="18"/>
    </row>
    <row r="70" spans="1:14" ht="15" thickBot="1" x14ac:dyDescent="0.25">
      <c r="A70" s="274" t="s">
        <v>98</v>
      </c>
      <c r="B70" s="275"/>
      <c r="C70" s="275"/>
      <c r="D70" s="275"/>
      <c r="E70" s="275"/>
      <c r="F70" s="276"/>
      <c r="G70" s="18"/>
    </row>
    <row r="71" spans="1:14" ht="15" thickBot="1" x14ac:dyDescent="0.25">
      <c r="A71" s="75" t="s">
        <v>1</v>
      </c>
      <c r="B71" s="76" t="s">
        <v>2</v>
      </c>
      <c r="C71" s="76" t="s">
        <v>3</v>
      </c>
      <c r="D71" s="77" t="s">
        <v>4</v>
      </c>
      <c r="E71" s="13" t="s">
        <v>5</v>
      </c>
      <c r="F71" s="30" t="s">
        <v>6</v>
      </c>
      <c r="G71" s="18"/>
    </row>
    <row r="72" spans="1:14" x14ac:dyDescent="0.2">
      <c r="A72" s="103" t="s">
        <v>113</v>
      </c>
      <c r="B72" s="153">
        <v>40</v>
      </c>
      <c r="C72" s="153">
        <v>40</v>
      </c>
      <c r="D72" s="153"/>
      <c r="E72" s="153" t="s">
        <v>10</v>
      </c>
      <c r="F72" s="153" t="s">
        <v>7</v>
      </c>
      <c r="G72" s="18"/>
    </row>
    <row r="73" spans="1:14" x14ac:dyDescent="0.2">
      <c r="A73" s="103" t="s">
        <v>223</v>
      </c>
      <c r="B73" s="153">
        <v>30</v>
      </c>
      <c r="C73" s="153">
        <v>30</v>
      </c>
      <c r="D73" s="153"/>
      <c r="E73" s="153" t="s">
        <v>10</v>
      </c>
      <c r="F73" s="153" t="s">
        <v>7</v>
      </c>
      <c r="G73" s="18"/>
    </row>
    <row r="74" spans="1:14" x14ac:dyDescent="0.2">
      <c r="A74" s="103" t="s">
        <v>136</v>
      </c>
      <c r="B74" s="153">
        <v>40</v>
      </c>
      <c r="C74" s="153">
        <v>40</v>
      </c>
      <c r="D74" s="153"/>
      <c r="E74" s="153" t="s">
        <v>10</v>
      </c>
      <c r="F74" s="153" t="s">
        <v>18</v>
      </c>
      <c r="G74" s="18"/>
    </row>
    <row r="75" spans="1:14" x14ac:dyDescent="0.2">
      <c r="A75" s="103" t="s">
        <v>140</v>
      </c>
      <c r="B75" s="153">
        <v>30</v>
      </c>
      <c r="C75" s="153">
        <v>30</v>
      </c>
      <c r="D75" s="153"/>
      <c r="E75" s="153" t="s">
        <v>10</v>
      </c>
      <c r="F75" s="153" t="s">
        <v>18</v>
      </c>
      <c r="G75" s="18"/>
    </row>
    <row r="76" spans="1:14" x14ac:dyDescent="0.2">
      <c r="A76" s="103" t="s">
        <v>90</v>
      </c>
      <c r="B76" s="153">
        <v>30</v>
      </c>
      <c r="C76" s="153">
        <v>30</v>
      </c>
      <c r="D76" s="153"/>
      <c r="E76" s="153" t="s">
        <v>8</v>
      </c>
      <c r="F76" s="153" t="s">
        <v>75</v>
      </c>
      <c r="G76" s="18"/>
    </row>
    <row r="77" spans="1:14" ht="17.25" customHeight="1" x14ac:dyDescent="0.2">
      <c r="A77" s="103" t="s">
        <v>108</v>
      </c>
      <c r="B77" s="153">
        <v>30</v>
      </c>
      <c r="C77" s="153">
        <v>30</v>
      </c>
      <c r="D77" s="153"/>
      <c r="E77" s="153" t="s">
        <v>10</v>
      </c>
      <c r="F77" s="153" t="s">
        <v>75</v>
      </c>
      <c r="G77" s="18"/>
    </row>
    <row r="78" spans="1:14" ht="15" x14ac:dyDescent="0.25">
      <c r="A78" s="135" t="s">
        <v>2</v>
      </c>
      <c r="B78" s="136">
        <f>SUM(B72:B77)</f>
        <v>200</v>
      </c>
      <c r="C78" s="136">
        <f>SUM(C72:C77)</f>
        <v>200</v>
      </c>
      <c r="D78" s="14"/>
      <c r="E78" s="14"/>
      <c r="F78" s="14"/>
      <c r="G78" s="18"/>
    </row>
    <row r="79" spans="1:14" ht="15" thickBot="1" x14ac:dyDescent="0.25">
      <c r="A79" s="79" t="s">
        <v>19</v>
      </c>
      <c r="B79" s="8"/>
      <c r="C79" s="8">
        <f>C78/10</f>
        <v>20</v>
      </c>
      <c r="D79" s="8">
        <f>K67/10</f>
        <v>0</v>
      </c>
      <c r="E79" s="8">
        <v>1</v>
      </c>
      <c r="F79" s="9"/>
      <c r="G79" s="18"/>
    </row>
    <row r="80" spans="1:14" ht="15" thickBot="1" x14ac:dyDescent="0.25">
      <c r="A80" s="73"/>
      <c r="B80" s="73"/>
      <c r="C80" s="73"/>
      <c r="D80" s="73"/>
      <c r="E80" s="73"/>
      <c r="F80" s="73"/>
      <c r="G80" s="18"/>
    </row>
    <row r="81" spans="1:13" x14ac:dyDescent="0.2">
      <c r="A81" s="19" t="s">
        <v>87</v>
      </c>
      <c r="B81" s="20" t="s">
        <v>7</v>
      </c>
      <c r="C81" s="21" t="s">
        <v>18</v>
      </c>
      <c r="D81" s="22" t="s">
        <v>20</v>
      </c>
      <c r="E81" s="35" t="s">
        <v>21</v>
      </c>
      <c r="F81" s="22" t="s">
        <v>4</v>
      </c>
      <c r="G81" s="18"/>
      <c r="H81" s="18"/>
      <c r="I81" s="17"/>
      <c r="J81" s="18"/>
      <c r="K81" s="18"/>
      <c r="L81" s="18"/>
    </row>
    <row r="82" spans="1:13" ht="15" thickBot="1" x14ac:dyDescent="0.25">
      <c r="A82" s="71">
        <f>B67+I67+B78</f>
        <v>660</v>
      </c>
      <c r="B82" s="25">
        <f>B61+B62+B63+B64+I61+I62+I63+B72+B73</f>
        <v>421</v>
      </c>
      <c r="C82" s="26">
        <f>I64+I65+B74+B75</f>
        <v>120</v>
      </c>
      <c r="D82" s="27">
        <f>B65+I66+B76+B77</f>
        <v>119</v>
      </c>
      <c r="E82" s="94">
        <v>660</v>
      </c>
      <c r="F82" s="27"/>
      <c r="G82" s="18"/>
      <c r="H82" s="18"/>
      <c r="I82" s="17"/>
      <c r="J82" s="18"/>
      <c r="K82" s="18"/>
      <c r="L82" s="18"/>
    </row>
    <row r="83" spans="1:13" x14ac:dyDescent="0.2">
      <c r="A83" s="16"/>
      <c r="B83" s="29"/>
      <c r="C83" s="29"/>
      <c r="D83" s="16"/>
      <c r="E83" s="16"/>
      <c r="F83" s="18"/>
      <c r="G83" s="18"/>
    </row>
    <row r="84" spans="1:13" ht="15" thickBot="1" x14ac:dyDescent="0.25">
      <c r="A84" s="18"/>
      <c r="B84" s="17"/>
      <c r="C84" s="17"/>
      <c r="D84" s="18"/>
      <c r="E84" s="18"/>
      <c r="F84" s="18"/>
      <c r="G84" s="18"/>
      <c r="H84" s="18"/>
      <c r="I84" s="17"/>
      <c r="J84" s="18"/>
      <c r="K84" s="18"/>
      <c r="L84" s="18"/>
    </row>
    <row r="85" spans="1:13" ht="15.75" thickBot="1" x14ac:dyDescent="0.3">
      <c r="A85" s="287" t="s">
        <v>30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9"/>
    </row>
    <row r="86" spans="1:13" ht="15.75" customHeight="1" thickBot="1" x14ac:dyDescent="0.25">
      <c r="A86" s="262" t="s">
        <v>125</v>
      </c>
      <c r="B86" s="263"/>
      <c r="C86" s="263"/>
      <c r="D86" s="263"/>
      <c r="E86" s="263"/>
      <c r="F86" s="264"/>
      <c r="G86" s="290"/>
      <c r="H86" s="284" t="s">
        <v>126</v>
      </c>
      <c r="I86" s="285"/>
      <c r="J86" s="285"/>
      <c r="K86" s="285"/>
      <c r="L86" s="285"/>
      <c r="M86" s="286"/>
    </row>
    <row r="87" spans="1:13" ht="15" thickBot="1" x14ac:dyDescent="0.25">
      <c r="A87" s="36" t="s">
        <v>1</v>
      </c>
      <c r="B87" s="6" t="s">
        <v>2</v>
      </c>
      <c r="C87" s="6" t="s">
        <v>3</v>
      </c>
      <c r="D87" s="37" t="s">
        <v>4</v>
      </c>
      <c r="E87" s="13" t="s">
        <v>5</v>
      </c>
      <c r="F87" s="30" t="s">
        <v>6</v>
      </c>
      <c r="G87" s="279"/>
      <c r="H87" s="86" t="s">
        <v>1</v>
      </c>
      <c r="I87" s="6" t="s">
        <v>2</v>
      </c>
      <c r="J87" s="6" t="s">
        <v>3</v>
      </c>
      <c r="K87" s="37" t="s">
        <v>4</v>
      </c>
      <c r="L87" s="91" t="s">
        <v>5</v>
      </c>
      <c r="M87" s="92" t="s">
        <v>6</v>
      </c>
    </row>
    <row r="88" spans="1:13" ht="26.25" customHeight="1" x14ac:dyDescent="0.2">
      <c r="A88" s="258" t="s">
        <v>224</v>
      </c>
      <c r="B88" s="153">
        <v>600</v>
      </c>
      <c r="C88" s="153"/>
      <c r="D88" s="153">
        <v>600</v>
      </c>
      <c r="E88" s="153" t="s">
        <v>31</v>
      </c>
      <c r="F88" s="153" t="s">
        <v>7</v>
      </c>
      <c r="G88" s="279"/>
      <c r="H88" s="294" t="s">
        <v>106</v>
      </c>
      <c r="I88" s="260">
        <v>600</v>
      </c>
      <c r="J88" s="260"/>
      <c r="K88" s="260">
        <v>600</v>
      </c>
      <c r="L88" s="260" t="s">
        <v>118</v>
      </c>
      <c r="M88" s="292" t="s">
        <v>18</v>
      </c>
    </row>
    <row r="89" spans="1:13" ht="25.5" customHeight="1" x14ac:dyDescent="0.2">
      <c r="A89" s="259"/>
      <c r="B89" s="153"/>
      <c r="C89" s="153"/>
      <c r="D89" s="153"/>
      <c r="E89" s="153"/>
      <c r="F89" s="153"/>
      <c r="G89" s="279"/>
      <c r="H89" s="295"/>
      <c r="I89" s="261"/>
      <c r="J89" s="261"/>
      <c r="K89" s="261"/>
      <c r="L89" s="261"/>
      <c r="M89" s="293"/>
    </row>
    <row r="90" spans="1:13" x14ac:dyDescent="0.2">
      <c r="A90" s="38" t="s">
        <v>2</v>
      </c>
      <c r="B90" s="39">
        <v>600</v>
      </c>
      <c r="C90" s="74"/>
      <c r="D90" s="74">
        <v>600</v>
      </c>
      <c r="E90" s="39"/>
      <c r="F90" s="40"/>
      <c r="G90" s="279"/>
      <c r="H90" s="41" t="s">
        <v>2</v>
      </c>
      <c r="I90" s="42">
        <f>SUM(I88:I89)</f>
        <v>600</v>
      </c>
      <c r="J90" s="42">
        <f>SUM(J88:J89)</f>
        <v>0</v>
      </c>
      <c r="K90" s="42">
        <f>SUM(K88:K89)</f>
        <v>600</v>
      </c>
      <c r="L90" s="88"/>
      <c r="M90" s="80"/>
    </row>
    <row r="91" spans="1:13" ht="15.75" thickBot="1" x14ac:dyDescent="0.3">
      <c r="A91" s="43" t="s">
        <v>19</v>
      </c>
      <c r="B91" s="44"/>
      <c r="C91" s="45"/>
      <c r="D91" s="46">
        <f>D90/15</f>
        <v>40</v>
      </c>
      <c r="E91" s="46"/>
      <c r="F91" s="47"/>
      <c r="G91" s="291"/>
      <c r="H91" s="48" t="s">
        <v>19</v>
      </c>
      <c r="I91" s="49"/>
      <c r="J91" s="50">
        <f>J90/10</f>
        <v>0</v>
      </c>
      <c r="K91" s="50">
        <v>40</v>
      </c>
      <c r="L91" s="89"/>
      <c r="M91" s="34"/>
    </row>
    <row r="92" spans="1:13" ht="15.75" thickBot="1" x14ac:dyDescent="0.3">
      <c r="A92" s="29"/>
      <c r="B92" s="81"/>
      <c r="C92" s="82"/>
      <c r="D92" s="83"/>
      <c r="E92" s="83"/>
      <c r="F92" s="52"/>
      <c r="G92" s="55"/>
      <c r="I92" s="84"/>
      <c r="J92" s="85"/>
      <c r="K92" s="85"/>
      <c r="L92" s="85"/>
    </row>
    <row r="93" spans="1:13" x14ac:dyDescent="0.2">
      <c r="A93" s="19" t="s">
        <v>86</v>
      </c>
      <c r="B93" s="20" t="s">
        <v>7</v>
      </c>
      <c r="C93" s="21" t="s">
        <v>18</v>
      </c>
      <c r="D93" s="22" t="s">
        <v>20</v>
      </c>
      <c r="E93" s="35" t="s">
        <v>21</v>
      </c>
      <c r="F93" s="22" t="s">
        <v>4</v>
      </c>
      <c r="J93" s="1">
        <f>600/40</f>
        <v>15</v>
      </c>
    </row>
    <row r="94" spans="1:13" ht="15" thickBot="1" x14ac:dyDescent="0.25">
      <c r="A94" s="19">
        <f>B90+I90</f>
        <v>1200</v>
      </c>
      <c r="B94" s="25">
        <f>B90</f>
        <v>600</v>
      </c>
      <c r="C94" s="26">
        <f>I90</f>
        <v>600</v>
      </c>
      <c r="D94" s="27"/>
      <c r="E94" s="25">
        <f>C90</f>
        <v>0</v>
      </c>
      <c r="F94" s="27">
        <f>D90+K90</f>
        <v>1200</v>
      </c>
    </row>
    <row r="95" spans="1:13" x14ac:dyDescent="0.2">
      <c r="A95" s="51"/>
      <c r="B95" s="51"/>
      <c r="C95" s="51"/>
      <c r="D95" s="51"/>
      <c r="E95" s="51"/>
      <c r="F95" s="51"/>
    </row>
    <row r="96" spans="1:13" ht="15" thickBot="1" x14ac:dyDescent="0.25">
      <c r="B96" s="10"/>
      <c r="C96" s="53"/>
      <c r="D96" s="53"/>
      <c r="E96" s="53"/>
      <c r="F96" s="53"/>
      <c r="G96" s="53"/>
      <c r="H96" s="10"/>
      <c r="I96" s="53"/>
      <c r="J96" s="53"/>
      <c r="K96" s="53"/>
      <c r="L96" s="53"/>
    </row>
    <row r="97" spans="1:13" ht="15.75" customHeight="1" thickBot="1" x14ac:dyDescent="0.25">
      <c r="A97" s="255" t="s">
        <v>33</v>
      </c>
      <c r="B97" s="256"/>
      <c r="C97" s="256"/>
      <c r="D97" s="256"/>
      <c r="E97" s="256"/>
      <c r="F97" s="256"/>
      <c r="G97" s="256"/>
      <c r="H97" s="256"/>
      <c r="I97" s="256"/>
      <c r="J97" s="256"/>
      <c r="K97" s="256"/>
      <c r="L97" s="256"/>
      <c r="M97" s="257"/>
    </row>
    <row r="98" spans="1:13" ht="15" thickBot="1" x14ac:dyDescent="0.25">
      <c r="C98" s="53"/>
      <c r="D98" s="53"/>
      <c r="E98" s="53"/>
      <c r="F98" s="53"/>
      <c r="G98" s="53"/>
      <c r="H98" s="67"/>
      <c r="I98" s="21" t="s">
        <v>34</v>
      </c>
      <c r="J98" s="21" t="s">
        <v>35</v>
      </c>
      <c r="K98" s="21" t="s">
        <v>36</v>
      </c>
      <c r="L98" s="21" t="s">
        <v>37</v>
      </c>
      <c r="M98" s="93" t="s">
        <v>2</v>
      </c>
    </row>
    <row r="99" spans="1:13" x14ac:dyDescent="0.2">
      <c r="A99" s="23" t="s">
        <v>76</v>
      </c>
      <c r="B99" s="57" t="s">
        <v>38</v>
      </c>
      <c r="C99" s="20" t="s">
        <v>7</v>
      </c>
      <c r="D99" s="21" t="s">
        <v>18</v>
      </c>
      <c r="E99" s="22" t="s">
        <v>20</v>
      </c>
      <c r="F99" s="35" t="s">
        <v>21</v>
      </c>
      <c r="G99" s="58" t="s">
        <v>4</v>
      </c>
      <c r="H99" s="174" t="s">
        <v>97</v>
      </c>
      <c r="I99" s="5">
        <f>F22</f>
        <v>160</v>
      </c>
      <c r="J99" s="5">
        <f>F56</f>
        <v>80</v>
      </c>
      <c r="K99" s="5">
        <f>F82</f>
        <v>0</v>
      </c>
      <c r="L99" s="5">
        <f>F94</f>
        <v>1200</v>
      </c>
      <c r="M99" s="60">
        <f>SUM(I99:L99)</f>
        <v>1440</v>
      </c>
    </row>
    <row r="100" spans="1:13" x14ac:dyDescent="0.2">
      <c r="A100" s="54" t="s">
        <v>39</v>
      </c>
      <c r="B100" s="72">
        <f t="shared" ref="B100:G100" si="0">A94+A82+A56+A22</f>
        <v>3386</v>
      </c>
      <c r="C100" s="61">
        <f t="shared" si="0"/>
        <v>2627</v>
      </c>
      <c r="D100" s="5">
        <f t="shared" si="0"/>
        <v>720</v>
      </c>
      <c r="E100" s="60">
        <f t="shared" si="0"/>
        <v>151</v>
      </c>
      <c r="F100" s="62">
        <f t="shared" si="0"/>
        <v>1946</v>
      </c>
      <c r="G100" s="24">
        <f t="shared" si="0"/>
        <v>1440</v>
      </c>
      <c r="H100" s="59" t="s">
        <v>77</v>
      </c>
      <c r="I100" s="5"/>
      <c r="J100" s="5"/>
      <c r="K100" s="5"/>
      <c r="L100" s="5">
        <v>600</v>
      </c>
      <c r="M100" s="5">
        <v>600</v>
      </c>
    </row>
    <row r="101" spans="1:13" ht="15" thickBot="1" x14ac:dyDescent="0.25">
      <c r="A101" s="119" t="s">
        <v>41</v>
      </c>
      <c r="B101" s="120">
        <v>1</v>
      </c>
      <c r="C101" s="155">
        <f>C100/B100</f>
        <v>0.77584170112226813</v>
      </c>
      <c r="D101" s="156">
        <f>D100/B100</f>
        <v>0.21264028352037803</v>
      </c>
      <c r="E101" s="157">
        <f>E100/B100</f>
        <v>4.4595392793857061E-2</v>
      </c>
      <c r="F101" s="175">
        <f>F100/B100</f>
        <v>0.57471943295924399</v>
      </c>
      <c r="G101" s="178">
        <f>1250/3170</f>
        <v>0.39432176656151419</v>
      </c>
      <c r="H101" s="112" t="s">
        <v>96</v>
      </c>
      <c r="I101" s="26">
        <f>I99</f>
        <v>160</v>
      </c>
      <c r="J101" s="26">
        <f>J99</f>
        <v>80</v>
      </c>
      <c r="K101" s="26"/>
      <c r="L101" s="27">
        <f>L99-L100</f>
        <v>600</v>
      </c>
      <c r="M101" s="27">
        <f>M99-M100</f>
        <v>840</v>
      </c>
    </row>
    <row r="102" spans="1:13" x14ac:dyDescent="0.2">
      <c r="A102" s="66" t="s">
        <v>102</v>
      </c>
      <c r="B102" s="121"/>
      <c r="C102" s="122" t="s">
        <v>103</v>
      </c>
      <c r="D102" s="122"/>
      <c r="E102" s="231" t="s">
        <v>104</v>
      </c>
      <c r="F102" s="123"/>
      <c r="G102" s="122" t="s">
        <v>105</v>
      </c>
      <c r="H102" s="118"/>
      <c r="I102" s="53"/>
      <c r="J102" s="53"/>
      <c r="K102" s="53"/>
      <c r="L102" s="53"/>
      <c r="M102" s="53"/>
    </row>
    <row r="103" spans="1:13" x14ac:dyDescent="0.2">
      <c r="A103" s="63"/>
      <c r="B103" s="65"/>
      <c r="C103" s="64"/>
      <c r="D103" s="64"/>
      <c r="E103" s="64"/>
      <c r="F103" s="117"/>
      <c r="G103" s="64"/>
      <c r="H103" s="118"/>
      <c r="I103" s="53"/>
      <c r="J103" s="53"/>
      <c r="K103" s="53"/>
      <c r="L103" s="53"/>
      <c r="M103" s="53"/>
    </row>
    <row r="104" spans="1:13" x14ac:dyDescent="0.2">
      <c r="A104" s="66"/>
      <c r="B104" s="253" t="s">
        <v>100</v>
      </c>
      <c r="C104" s="253"/>
      <c r="D104" s="254" t="s">
        <v>110</v>
      </c>
      <c r="E104" s="254"/>
      <c r="F104" s="65"/>
      <c r="G104" s="177"/>
      <c r="H104" s="53"/>
      <c r="I104" s="53"/>
      <c r="J104" s="53"/>
      <c r="K104" s="53"/>
      <c r="L104" s="53"/>
      <c r="M104" s="53"/>
    </row>
    <row r="105" spans="1:13" x14ac:dyDescent="0.2">
      <c r="A105" s="113" t="s">
        <v>99</v>
      </c>
      <c r="B105" s="114">
        <v>4.4999999999999998E-2</v>
      </c>
      <c r="C105" s="115">
        <f>B105*B100</f>
        <v>152.37</v>
      </c>
      <c r="D105" s="116">
        <f>E105/B100</f>
        <v>4.7844063792085056E-2</v>
      </c>
      <c r="E105" s="5">
        <f>B8+I12+B31+B45</f>
        <v>162</v>
      </c>
      <c r="F105" s="53"/>
      <c r="G105" s="53"/>
      <c r="H105" s="10"/>
      <c r="I105" s="53"/>
      <c r="J105" s="53"/>
      <c r="K105" s="53"/>
      <c r="L105" s="53"/>
    </row>
    <row r="106" spans="1:13" x14ac:dyDescent="0.2">
      <c r="A106" s="66" t="s">
        <v>94</v>
      </c>
      <c r="B106" s="234">
        <v>1.4999999999999999E-2</v>
      </c>
      <c r="C106" s="232">
        <f>B106*B100</f>
        <v>50.79</v>
      </c>
      <c r="D106" s="233">
        <f>E106/B100</f>
        <v>1.535735380980508E-2</v>
      </c>
      <c r="E106" s="183">
        <v>52</v>
      </c>
      <c r="G106" s="176"/>
    </row>
    <row r="107" spans="1:13" x14ac:dyDescent="0.2">
      <c r="A107" s="66" t="s">
        <v>101</v>
      </c>
      <c r="B107" s="234">
        <v>0.02</v>
      </c>
      <c r="C107" s="232">
        <f>B107*B100</f>
        <v>67.72</v>
      </c>
      <c r="D107" s="233">
        <f>E107/B100</f>
        <v>2.0673360897814529E-2</v>
      </c>
      <c r="E107" s="183">
        <f>I30+B46</f>
        <v>70</v>
      </c>
    </row>
  </sheetData>
  <mergeCells count="32">
    <mergeCell ref="A1:M1"/>
    <mergeCell ref="A2:M2"/>
    <mergeCell ref="J3:M3"/>
    <mergeCell ref="A4:M4"/>
    <mergeCell ref="A3:I3"/>
    <mergeCell ref="H86:M86"/>
    <mergeCell ref="A85:M85"/>
    <mergeCell ref="A70:F70"/>
    <mergeCell ref="A59:F59"/>
    <mergeCell ref="G59:G68"/>
    <mergeCell ref="A86:F86"/>
    <mergeCell ref="G86:G91"/>
    <mergeCell ref="I88:I89"/>
    <mergeCell ref="K88:K89"/>
    <mergeCell ref="L88:L89"/>
    <mergeCell ref="M88:M89"/>
    <mergeCell ref="H88:H89"/>
    <mergeCell ref="H5:M5"/>
    <mergeCell ref="H26:M26"/>
    <mergeCell ref="A25:M25"/>
    <mergeCell ref="A58:M58"/>
    <mergeCell ref="H59:M59"/>
    <mergeCell ref="A42:F42"/>
    <mergeCell ref="A5:F5"/>
    <mergeCell ref="A26:F26"/>
    <mergeCell ref="G26:G36"/>
    <mergeCell ref="G5:G15"/>
    <mergeCell ref="B104:C104"/>
    <mergeCell ref="D104:E104"/>
    <mergeCell ref="A97:M97"/>
    <mergeCell ref="A88:A89"/>
    <mergeCell ref="J88:J89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workbookViewId="0">
      <selection activeCell="E95" sqref="E95"/>
    </sheetView>
  </sheetViews>
  <sheetFormatPr baseColWidth="10" defaultRowHeight="15" x14ac:dyDescent="0.25"/>
  <cols>
    <col min="1" max="1" width="4.42578125" style="185" customWidth="1"/>
    <col min="2" max="2" width="46" customWidth="1"/>
    <col min="3" max="3" width="11.42578125" customWidth="1"/>
    <col min="4" max="4" width="6.7109375" customWidth="1"/>
    <col min="5" max="6" width="6.85546875" customWidth="1"/>
    <col min="7" max="7" width="9.5703125" customWidth="1"/>
    <col min="8" max="8" width="5.7109375" style="167" customWidth="1"/>
    <col min="9" max="10" width="9.42578125" style="167" customWidth="1"/>
    <col min="11" max="11" width="29.42578125" bestFit="1" customWidth="1"/>
  </cols>
  <sheetData>
    <row r="1" spans="1:11" x14ac:dyDescent="0.25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219"/>
    </row>
    <row r="2" spans="1:11" ht="25.5" x14ac:dyDescent="0.25">
      <c r="A2" s="309" t="s">
        <v>143</v>
      </c>
      <c r="B2" s="309"/>
      <c r="C2" s="181" t="s">
        <v>55</v>
      </c>
      <c r="D2" s="181" t="s">
        <v>3</v>
      </c>
      <c r="E2" s="182" t="s">
        <v>4</v>
      </c>
      <c r="F2" s="182" t="s">
        <v>5</v>
      </c>
      <c r="G2" s="182" t="s">
        <v>6</v>
      </c>
      <c r="H2" s="182" t="s">
        <v>53</v>
      </c>
      <c r="I2" s="182" t="s">
        <v>130</v>
      </c>
      <c r="J2" s="182" t="s">
        <v>80</v>
      </c>
    </row>
    <row r="3" spans="1:11" x14ac:dyDescent="0.25">
      <c r="A3" s="310" t="s">
        <v>207</v>
      </c>
      <c r="B3" s="311"/>
      <c r="C3" s="4"/>
      <c r="D3" s="4"/>
      <c r="E3" s="170"/>
      <c r="F3" s="170"/>
      <c r="G3" s="170"/>
      <c r="H3" s="171"/>
      <c r="I3" s="171"/>
      <c r="J3" s="171"/>
    </row>
    <row r="4" spans="1:11" x14ac:dyDescent="0.25">
      <c r="A4" s="183">
        <v>1</v>
      </c>
      <c r="B4" s="172" t="s">
        <v>208</v>
      </c>
      <c r="C4" s="153">
        <v>72</v>
      </c>
      <c r="D4" s="153">
        <v>72</v>
      </c>
      <c r="E4" s="153"/>
      <c r="F4" s="153" t="s">
        <v>8</v>
      </c>
      <c r="G4" s="153" t="s">
        <v>7</v>
      </c>
      <c r="H4" s="171" t="s">
        <v>34</v>
      </c>
      <c r="I4" s="165" t="s">
        <v>34</v>
      </c>
      <c r="J4" s="171"/>
      <c r="K4" s="209"/>
    </row>
    <row r="5" spans="1:11" x14ac:dyDescent="0.25">
      <c r="A5" s="183">
        <v>2</v>
      </c>
      <c r="B5" s="172" t="s">
        <v>209</v>
      </c>
      <c r="C5" s="153">
        <v>60</v>
      </c>
      <c r="D5" s="153">
        <v>60</v>
      </c>
      <c r="E5" s="153"/>
      <c r="F5" s="153" t="s">
        <v>10</v>
      </c>
      <c r="G5" s="153" t="s">
        <v>7</v>
      </c>
      <c r="H5" s="171" t="s">
        <v>34</v>
      </c>
      <c r="I5" s="171" t="s">
        <v>35</v>
      </c>
      <c r="J5" s="171"/>
      <c r="K5" s="209"/>
    </row>
    <row r="6" spans="1:11" x14ac:dyDescent="0.25">
      <c r="A6" s="183">
        <v>3</v>
      </c>
      <c r="B6" s="172" t="s">
        <v>210</v>
      </c>
      <c r="C6" s="153">
        <v>30</v>
      </c>
      <c r="D6" s="153">
        <v>30</v>
      </c>
      <c r="E6" s="153"/>
      <c r="F6" s="153" t="s">
        <v>10</v>
      </c>
      <c r="G6" s="153" t="s">
        <v>7</v>
      </c>
      <c r="H6" s="171" t="s">
        <v>34</v>
      </c>
      <c r="I6" s="171" t="s">
        <v>35</v>
      </c>
      <c r="J6" s="171"/>
      <c r="K6" s="208"/>
    </row>
    <row r="7" spans="1:11" x14ac:dyDescent="0.25">
      <c r="A7" s="183">
        <v>5</v>
      </c>
      <c r="B7" s="172" t="s">
        <v>211</v>
      </c>
      <c r="C7" s="153">
        <v>45</v>
      </c>
      <c r="D7" s="153">
        <v>45</v>
      </c>
      <c r="E7" s="153"/>
      <c r="F7" s="153" t="s">
        <v>10</v>
      </c>
      <c r="G7" s="153" t="s">
        <v>7</v>
      </c>
      <c r="H7" s="171" t="s">
        <v>34</v>
      </c>
      <c r="I7" s="171" t="s">
        <v>35</v>
      </c>
      <c r="J7" s="171"/>
      <c r="K7" s="208"/>
    </row>
    <row r="8" spans="1:11" x14ac:dyDescent="0.25">
      <c r="A8" s="183">
        <v>4</v>
      </c>
      <c r="B8" s="172" t="s">
        <v>212</v>
      </c>
      <c r="C8" s="153">
        <v>160</v>
      </c>
      <c r="D8" s="153"/>
      <c r="E8" s="153">
        <v>160</v>
      </c>
      <c r="F8" s="153"/>
      <c r="G8" s="153" t="s">
        <v>7</v>
      </c>
      <c r="H8" s="189" t="s">
        <v>34</v>
      </c>
      <c r="I8" s="189" t="s">
        <v>35</v>
      </c>
      <c r="J8" s="189"/>
      <c r="K8" s="208"/>
    </row>
    <row r="9" spans="1:11" x14ac:dyDescent="0.25">
      <c r="A9" s="183">
        <v>6</v>
      </c>
      <c r="B9" s="103" t="s">
        <v>213</v>
      </c>
      <c r="C9" s="153">
        <v>80</v>
      </c>
      <c r="D9" s="153"/>
      <c r="E9" s="153">
        <v>80</v>
      </c>
      <c r="F9" s="153"/>
      <c r="G9" s="153" t="s">
        <v>7</v>
      </c>
      <c r="H9" s="171" t="s">
        <v>35</v>
      </c>
      <c r="I9" s="171"/>
      <c r="J9" s="171" t="s">
        <v>35</v>
      </c>
      <c r="K9" s="208"/>
    </row>
    <row r="10" spans="1:11" x14ac:dyDescent="0.25">
      <c r="A10" s="183">
        <v>7</v>
      </c>
      <c r="B10" s="103" t="s">
        <v>214</v>
      </c>
      <c r="C10" s="153">
        <v>30</v>
      </c>
      <c r="D10" s="153">
        <v>30</v>
      </c>
      <c r="E10" s="153"/>
      <c r="F10" s="153" t="s">
        <v>10</v>
      </c>
      <c r="G10" s="153" t="s">
        <v>7</v>
      </c>
      <c r="H10" s="171" t="s">
        <v>36</v>
      </c>
      <c r="I10" s="171"/>
      <c r="J10" s="171" t="s">
        <v>36</v>
      </c>
      <c r="K10" s="208"/>
    </row>
    <row r="11" spans="1:11" x14ac:dyDescent="0.25">
      <c r="A11" s="183">
        <v>8</v>
      </c>
      <c r="B11" s="103" t="s">
        <v>215</v>
      </c>
      <c r="C11" s="153">
        <v>600</v>
      </c>
      <c r="D11" s="153"/>
      <c r="E11" s="153">
        <v>600</v>
      </c>
      <c r="F11" s="153"/>
      <c r="G11" s="153" t="s">
        <v>7</v>
      </c>
      <c r="H11" s="171" t="s">
        <v>37</v>
      </c>
      <c r="I11" s="171" t="s">
        <v>34</v>
      </c>
      <c r="J11" s="171"/>
      <c r="K11" s="208"/>
    </row>
    <row r="12" spans="1:11" x14ac:dyDescent="0.25">
      <c r="B12" s="180" t="s">
        <v>144</v>
      </c>
      <c r="C12" s="153">
        <f>SUM(C4:C11)</f>
        <v>1077</v>
      </c>
      <c r="D12" s="153">
        <f>SUM(D4:D11)</f>
        <v>237</v>
      </c>
      <c r="E12" s="153">
        <f>SUM(E4:E11)</f>
        <v>840</v>
      </c>
      <c r="F12" s="153"/>
      <c r="G12" s="153"/>
      <c r="H12" s="171"/>
      <c r="I12" s="171"/>
      <c r="J12" s="171"/>
      <c r="K12" s="208"/>
    </row>
    <row r="13" spans="1:11" x14ac:dyDescent="0.25">
      <c r="A13" s="183"/>
      <c r="B13" s="173"/>
      <c r="C13" s="173"/>
      <c r="D13" s="173"/>
      <c r="E13" s="173"/>
      <c r="F13" s="173"/>
      <c r="G13" s="173"/>
      <c r="H13" s="171"/>
      <c r="I13" s="171"/>
      <c r="J13" s="171"/>
    </row>
    <row r="14" spans="1:11" ht="25.5" x14ac:dyDescent="0.25">
      <c r="A14" s="319" t="s">
        <v>172</v>
      </c>
      <c r="B14" s="318"/>
      <c r="C14" s="4" t="s">
        <v>55</v>
      </c>
      <c r="D14" s="4" t="s">
        <v>3</v>
      </c>
      <c r="E14" s="170" t="s">
        <v>4</v>
      </c>
      <c r="F14" s="170" t="s">
        <v>5</v>
      </c>
      <c r="G14" s="170" t="s">
        <v>6</v>
      </c>
      <c r="H14" s="170" t="s">
        <v>53</v>
      </c>
      <c r="I14" s="170" t="s">
        <v>130</v>
      </c>
      <c r="J14" s="170" t="s">
        <v>80</v>
      </c>
    </row>
    <row r="15" spans="1:11" x14ac:dyDescent="0.25">
      <c r="A15" s="183">
        <v>1</v>
      </c>
      <c r="B15" s="172" t="s">
        <v>14</v>
      </c>
      <c r="C15" s="153">
        <v>45</v>
      </c>
      <c r="D15" s="153">
        <v>45</v>
      </c>
      <c r="E15" s="153"/>
      <c r="F15" s="153" t="s">
        <v>10</v>
      </c>
      <c r="G15" s="153" t="s">
        <v>7</v>
      </c>
      <c r="H15" s="189" t="s">
        <v>34</v>
      </c>
      <c r="I15" s="189" t="s">
        <v>34</v>
      </c>
      <c r="J15" s="189"/>
    </row>
    <row r="16" spans="1:11" x14ac:dyDescent="0.25">
      <c r="A16" s="183">
        <v>2</v>
      </c>
      <c r="B16" s="169" t="s">
        <v>94</v>
      </c>
      <c r="C16" s="153">
        <v>52</v>
      </c>
      <c r="D16" s="153">
        <v>52</v>
      </c>
      <c r="E16" s="153"/>
      <c r="F16" s="153" t="s">
        <v>8</v>
      </c>
      <c r="G16" s="153" t="s">
        <v>7</v>
      </c>
      <c r="H16" s="189" t="s">
        <v>34</v>
      </c>
      <c r="I16" s="189" t="s">
        <v>35</v>
      </c>
      <c r="J16" s="189"/>
    </row>
    <row r="17" spans="1:11" x14ac:dyDescent="0.25">
      <c r="A17" s="183">
        <v>3</v>
      </c>
      <c r="B17" s="103" t="s">
        <v>173</v>
      </c>
      <c r="C17" s="153">
        <v>65</v>
      </c>
      <c r="D17" s="153">
        <v>65</v>
      </c>
      <c r="E17" s="153"/>
      <c r="F17" s="153" t="s">
        <v>10</v>
      </c>
      <c r="G17" s="153" t="s">
        <v>7</v>
      </c>
      <c r="H17" s="189" t="s">
        <v>35</v>
      </c>
      <c r="I17" s="189"/>
      <c r="J17" s="189" t="s">
        <v>34</v>
      </c>
    </row>
    <row r="18" spans="1:11" x14ac:dyDescent="0.25">
      <c r="A18" s="183">
        <v>4</v>
      </c>
      <c r="B18" s="103" t="s">
        <v>112</v>
      </c>
      <c r="C18" s="153">
        <v>52</v>
      </c>
      <c r="D18" s="153">
        <v>52</v>
      </c>
      <c r="E18" s="153"/>
      <c r="F18" s="153" t="s">
        <v>10</v>
      </c>
      <c r="G18" s="153" t="s">
        <v>7</v>
      </c>
      <c r="H18" s="189" t="s">
        <v>35</v>
      </c>
      <c r="I18" s="189"/>
      <c r="J18" s="189" t="s">
        <v>34</v>
      </c>
    </row>
    <row r="19" spans="1:11" x14ac:dyDescent="0.25">
      <c r="A19" s="183">
        <v>5</v>
      </c>
      <c r="B19" s="214" t="s">
        <v>114</v>
      </c>
      <c r="C19" s="153">
        <v>30</v>
      </c>
      <c r="D19" s="153">
        <v>30</v>
      </c>
      <c r="E19" s="153"/>
      <c r="F19" s="153" t="s">
        <v>8</v>
      </c>
      <c r="G19" s="153" t="s">
        <v>7</v>
      </c>
      <c r="H19" s="189" t="s">
        <v>35</v>
      </c>
      <c r="J19" s="189" t="s">
        <v>35</v>
      </c>
    </row>
    <row r="20" spans="1:11" x14ac:dyDescent="0.25">
      <c r="B20" s="180" t="s">
        <v>144</v>
      </c>
      <c r="C20" s="189">
        <f>SUM(C15:C19)</f>
        <v>244</v>
      </c>
      <c r="D20" s="189">
        <f>SUM(D15:D19)</f>
        <v>244</v>
      </c>
      <c r="E20" s="173"/>
      <c r="F20" s="173"/>
      <c r="G20" s="173"/>
      <c r="H20" s="189"/>
      <c r="I20" s="189"/>
      <c r="J20" s="189"/>
    </row>
    <row r="21" spans="1:11" x14ac:dyDescent="0.25">
      <c r="A21" s="19"/>
      <c r="B21" s="249"/>
      <c r="C21" s="173"/>
      <c r="D21" s="173"/>
      <c r="E21" s="173"/>
      <c r="F21" s="173"/>
      <c r="G21" s="173"/>
      <c r="H21" s="189"/>
      <c r="I21" s="189"/>
      <c r="J21" s="189"/>
    </row>
    <row r="22" spans="1:11" ht="25.5" x14ac:dyDescent="0.25">
      <c r="A22" s="317" t="s">
        <v>129</v>
      </c>
      <c r="B22" s="318"/>
      <c r="C22" s="4" t="s">
        <v>55</v>
      </c>
      <c r="D22" s="4" t="s">
        <v>3</v>
      </c>
      <c r="E22" s="170" t="s">
        <v>4</v>
      </c>
      <c r="F22" s="170" t="s">
        <v>5</v>
      </c>
      <c r="G22" s="170" t="s">
        <v>6</v>
      </c>
      <c r="H22" s="170" t="s">
        <v>53</v>
      </c>
      <c r="I22" s="170" t="s">
        <v>130</v>
      </c>
      <c r="J22" s="170" t="s">
        <v>80</v>
      </c>
    </row>
    <row r="23" spans="1:11" x14ac:dyDescent="0.25">
      <c r="A23" s="183">
        <v>1</v>
      </c>
      <c r="B23" s="172" t="s">
        <v>9</v>
      </c>
      <c r="C23" s="153">
        <v>30</v>
      </c>
      <c r="D23" s="153">
        <v>30</v>
      </c>
      <c r="E23" s="153"/>
      <c r="F23" s="153" t="s">
        <v>10</v>
      </c>
      <c r="G23" s="153" t="s">
        <v>7</v>
      </c>
      <c r="H23" s="171" t="s">
        <v>34</v>
      </c>
      <c r="I23" s="171" t="s">
        <v>34</v>
      </c>
      <c r="J23" s="171"/>
    </row>
    <row r="24" spans="1:11" ht="25.5" x14ac:dyDescent="0.25">
      <c r="A24" s="251">
        <v>2</v>
      </c>
      <c r="B24" s="103" t="s">
        <v>176</v>
      </c>
      <c r="C24" s="153">
        <v>26</v>
      </c>
      <c r="D24" s="153">
        <v>26</v>
      </c>
      <c r="E24" s="153"/>
      <c r="F24" s="153" t="s">
        <v>10</v>
      </c>
      <c r="G24" s="153" t="s">
        <v>7</v>
      </c>
      <c r="H24" s="250" t="s">
        <v>35</v>
      </c>
      <c r="I24" s="250"/>
      <c r="J24" s="250" t="s">
        <v>34</v>
      </c>
    </row>
    <row r="25" spans="1:11" x14ac:dyDescent="0.25">
      <c r="A25" s="183">
        <v>3</v>
      </c>
      <c r="B25" s="103" t="s">
        <v>174</v>
      </c>
      <c r="C25" s="153">
        <v>30</v>
      </c>
      <c r="D25" s="153">
        <v>30</v>
      </c>
      <c r="E25" s="153"/>
      <c r="F25" s="153" t="s">
        <v>10</v>
      </c>
      <c r="G25" s="153" t="s">
        <v>7</v>
      </c>
      <c r="H25" s="171" t="s">
        <v>35</v>
      </c>
      <c r="I25" s="171"/>
      <c r="J25" s="171" t="s">
        <v>35</v>
      </c>
      <c r="K25" s="208"/>
    </row>
    <row r="26" spans="1:11" x14ac:dyDescent="0.25">
      <c r="A26" s="251">
        <v>4</v>
      </c>
      <c r="B26" s="103" t="s">
        <v>182</v>
      </c>
      <c r="C26" s="153">
        <v>20</v>
      </c>
      <c r="D26" s="153">
        <v>20</v>
      </c>
      <c r="E26" s="153"/>
      <c r="F26" s="153" t="s">
        <v>8</v>
      </c>
      <c r="G26" s="153" t="s">
        <v>7</v>
      </c>
      <c r="H26" s="171" t="s">
        <v>35</v>
      </c>
      <c r="I26" s="171"/>
      <c r="J26" s="171" t="s">
        <v>35</v>
      </c>
      <c r="K26" s="208"/>
    </row>
    <row r="27" spans="1:11" x14ac:dyDescent="0.25">
      <c r="A27" s="183">
        <v>5</v>
      </c>
      <c r="B27" s="103" t="s">
        <v>25</v>
      </c>
      <c r="C27" s="153">
        <v>60</v>
      </c>
      <c r="D27" s="153">
        <v>60</v>
      </c>
      <c r="E27" s="153"/>
      <c r="F27" s="153" t="s">
        <v>10</v>
      </c>
      <c r="G27" s="153" t="s">
        <v>7</v>
      </c>
      <c r="H27" s="171" t="s">
        <v>35</v>
      </c>
      <c r="I27" s="171"/>
      <c r="J27" s="171" t="s">
        <v>36</v>
      </c>
      <c r="K27" s="208"/>
    </row>
    <row r="28" spans="1:11" x14ac:dyDescent="0.25">
      <c r="A28" s="251">
        <v>6</v>
      </c>
      <c r="B28" s="103" t="s">
        <v>183</v>
      </c>
      <c r="C28" s="153">
        <v>20</v>
      </c>
      <c r="D28" s="153">
        <v>20</v>
      </c>
      <c r="E28" s="153"/>
      <c r="F28" s="153" t="s">
        <v>8</v>
      </c>
      <c r="G28" s="153" t="s">
        <v>7</v>
      </c>
      <c r="H28" s="171" t="s">
        <v>35</v>
      </c>
      <c r="I28" s="171"/>
      <c r="J28" s="171" t="s">
        <v>36</v>
      </c>
      <c r="K28" s="208"/>
    </row>
    <row r="29" spans="1:11" x14ac:dyDescent="0.25">
      <c r="A29" s="183">
        <v>7</v>
      </c>
      <c r="B29" s="103" t="s">
        <v>73</v>
      </c>
      <c r="C29" s="153">
        <v>39</v>
      </c>
      <c r="D29" s="153">
        <v>39</v>
      </c>
      <c r="E29" s="153"/>
      <c r="F29" s="153" t="s">
        <v>10</v>
      </c>
      <c r="G29" s="153" t="s">
        <v>7</v>
      </c>
      <c r="H29" s="171" t="s">
        <v>36</v>
      </c>
      <c r="I29" s="171"/>
      <c r="J29" s="171" t="s">
        <v>34</v>
      </c>
      <c r="K29" s="208"/>
    </row>
    <row r="30" spans="1:11" x14ac:dyDescent="0.25">
      <c r="A30" s="251">
        <v>8</v>
      </c>
      <c r="B30" s="103" t="s">
        <v>175</v>
      </c>
      <c r="C30" s="153">
        <v>40</v>
      </c>
      <c r="D30" s="153">
        <v>40</v>
      </c>
      <c r="E30" s="153"/>
      <c r="F30" s="153" t="s">
        <v>10</v>
      </c>
      <c r="G30" s="153" t="s">
        <v>7</v>
      </c>
      <c r="H30" s="171" t="s">
        <v>36</v>
      </c>
      <c r="I30" s="171"/>
      <c r="J30" s="171" t="s">
        <v>35</v>
      </c>
      <c r="K30" s="208"/>
    </row>
    <row r="31" spans="1:11" x14ac:dyDescent="0.25">
      <c r="A31" s="183">
        <v>9</v>
      </c>
      <c r="B31" s="103" t="s">
        <v>113</v>
      </c>
      <c r="C31" s="153">
        <v>40</v>
      </c>
      <c r="D31" s="153">
        <v>40</v>
      </c>
      <c r="E31" s="153"/>
      <c r="F31" s="153" t="s">
        <v>10</v>
      </c>
      <c r="G31" s="153" t="s">
        <v>7</v>
      </c>
      <c r="H31" s="171" t="s">
        <v>36</v>
      </c>
      <c r="I31" s="171"/>
      <c r="J31" s="171" t="s">
        <v>36</v>
      </c>
      <c r="K31" s="208"/>
    </row>
    <row r="32" spans="1:11" x14ac:dyDescent="0.25">
      <c r="B32" s="180" t="s">
        <v>144</v>
      </c>
      <c r="C32" s="186">
        <f>SUM(C23:C31)</f>
        <v>305</v>
      </c>
      <c r="D32" s="186">
        <f>SUM(D23:D31)</f>
        <v>305</v>
      </c>
      <c r="E32" s="173"/>
      <c r="F32" s="173"/>
      <c r="G32" s="173"/>
      <c r="H32" s="186"/>
      <c r="I32" s="186"/>
      <c r="J32" s="186"/>
      <c r="K32" s="208"/>
    </row>
    <row r="33" spans="1:10" x14ac:dyDescent="0.25">
      <c r="A33" s="52"/>
      <c r="B33" s="169"/>
      <c r="C33" s="104"/>
      <c r="D33" s="104"/>
      <c r="E33" s="104"/>
      <c r="F33" s="104"/>
      <c r="G33" s="104"/>
      <c r="H33" s="187"/>
      <c r="I33" s="187"/>
      <c r="J33" s="187"/>
    </row>
    <row r="34" spans="1:10" ht="25.5" x14ac:dyDescent="0.25">
      <c r="A34" s="320" t="s">
        <v>131</v>
      </c>
      <c r="B34" s="320"/>
      <c r="C34" s="4" t="s">
        <v>55</v>
      </c>
      <c r="D34" s="4" t="s">
        <v>3</v>
      </c>
      <c r="E34" s="170" t="s">
        <v>4</v>
      </c>
      <c r="F34" s="170" t="s">
        <v>5</v>
      </c>
      <c r="G34" s="170" t="s">
        <v>6</v>
      </c>
      <c r="H34" s="170" t="s">
        <v>53</v>
      </c>
      <c r="I34" s="170" t="s">
        <v>130</v>
      </c>
      <c r="J34" s="170" t="s">
        <v>80</v>
      </c>
    </row>
    <row r="35" spans="1:10" x14ac:dyDescent="0.25">
      <c r="A35" s="183">
        <v>1</v>
      </c>
      <c r="B35" s="103" t="s">
        <v>15</v>
      </c>
      <c r="C35" s="153">
        <v>65</v>
      </c>
      <c r="D35" s="153">
        <v>65</v>
      </c>
      <c r="E35" s="153"/>
      <c r="F35" s="153" t="s">
        <v>8</v>
      </c>
      <c r="G35" s="153" t="s">
        <v>7</v>
      </c>
      <c r="H35" s="189" t="s">
        <v>35</v>
      </c>
      <c r="I35" s="189"/>
      <c r="J35" s="189" t="s">
        <v>34</v>
      </c>
    </row>
    <row r="36" spans="1:10" x14ac:dyDescent="0.25">
      <c r="A36" s="183">
        <v>2</v>
      </c>
      <c r="B36" s="103" t="s">
        <v>82</v>
      </c>
      <c r="C36" s="153">
        <v>60</v>
      </c>
      <c r="D36" s="153">
        <v>60</v>
      </c>
      <c r="E36" s="153"/>
      <c r="F36" s="153" t="s">
        <v>8</v>
      </c>
      <c r="G36" s="153" t="s">
        <v>7</v>
      </c>
      <c r="H36" s="189" t="s">
        <v>35</v>
      </c>
      <c r="I36" s="189"/>
      <c r="J36" s="189" t="s">
        <v>35</v>
      </c>
    </row>
    <row r="37" spans="1:10" x14ac:dyDescent="0.25">
      <c r="A37" s="183">
        <v>3</v>
      </c>
      <c r="B37" s="103" t="s">
        <v>177</v>
      </c>
      <c r="C37" s="153">
        <v>40</v>
      </c>
      <c r="D37" s="153">
        <v>40</v>
      </c>
      <c r="E37" s="153"/>
      <c r="F37" s="153" t="s">
        <v>10</v>
      </c>
      <c r="G37" s="153" t="s">
        <v>7</v>
      </c>
      <c r="H37" s="189" t="s">
        <v>35</v>
      </c>
      <c r="I37" s="189"/>
      <c r="J37" s="189" t="s">
        <v>36</v>
      </c>
    </row>
    <row r="38" spans="1:10" x14ac:dyDescent="0.25">
      <c r="A38" s="183">
        <v>4</v>
      </c>
      <c r="B38" s="103" t="s">
        <v>116</v>
      </c>
      <c r="C38" s="153">
        <v>20</v>
      </c>
      <c r="D38" s="153">
        <v>20</v>
      </c>
      <c r="E38" s="153"/>
      <c r="F38" s="153" t="s">
        <v>8</v>
      </c>
      <c r="G38" s="153" t="s">
        <v>7</v>
      </c>
      <c r="H38" s="189" t="s">
        <v>35</v>
      </c>
      <c r="I38" s="189"/>
      <c r="J38" s="189" t="s">
        <v>36</v>
      </c>
    </row>
    <row r="39" spans="1:10" x14ac:dyDescent="0.25">
      <c r="A39" s="183">
        <v>5</v>
      </c>
      <c r="B39" s="103" t="s">
        <v>205</v>
      </c>
      <c r="C39" s="153">
        <v>39</v>
      </c>
      <c r="D39" s="153">
        <v>39</v>
      </c>
      <c r="E39" s="153"/>
      <c r="F39" s="153" t="s">
        <v>10</v>
      </c>
      <c r="G39" s="153" t="s">
        <v>7</v>
      </c>
      <c r="H39" s="189" t="s">
        <v>36</v>
      </c>
      <c r="I39" s="189"/>
      <c r="J39" s="189" t="s">
        <v>34</v>
      </c>
    </row>
    <row r="40" spans="1:10" x14ac:dyDescent="0.25">
      <c r="A40" s="183">
        <v>6</v>
      </c>
      <c r="B40" s="103" t="s">
        <v>26</v>
      </c>
      <c r="C40" s="153">
        <v>78</v>
      </c>
      <c r="D40" s="153">
        <v>78</v>
      </c>
      <c r="E40" s="153"/>
      <c r="F40" s="153" t="s">
        <v>10</v>
      </c>
      <c r="G40" s="153" t="s">
        <v>7</v>
      </c>
      <c r="H40" s="189" t="s">
        <v>36</v>
      </c>
      <c r="I40" s="189"/>
      <c r="J40" s="189" t="s">
        <v>34</v>
      </c>
    </row>
    <row r="41" spans="1:10" x14ac:dyDescent="0.25">
      <c r="A41" s="183">
        <v>7</v>
      </c>
      <c r="B41" s="103" t="s">
        <v>27</v>
      </c>
      <c r="C41" s="153">
        <v>65</v>
      </c>
      <c r="D41" s="153">
        <v>65</v>
      </c>
      <c r="E41" s="153"/>
      <c r="F41" s="153" t="s">
        <v>8</v>
      </c>
      <c r="G41" s="153" t="s">
        <v>7</v>
      </c>
      <c r="H41" s="189" t="s">
        <v>36</v>
      </c>
      <c r="I41" s="189"/>
      <c r="J41" s="189" t="s">
        <v>34</v>
      </c>
    </row>
    <row r="42" spans="1:10" x14ac:dyDescent="0.25">
      <c r="A42" s="183">
        <v>8</v>
      </c>
      <c r="B42" s="103" t="s">
        <v>74</v>
      </c>
      <c r="C42" s="153">
        <v>40</v>
      </c>
      <c r="D42" s="153">
        <v>40</v>
      </c>
      <c r="E42" s="153"/>
      <c r="F42" s="153" t="s">
        <v>10</v>
      </c>
      <c r="G42" s="153" t="s">
        <v>7</v>
      </c>
      <c r="H42" s="189" t="s">
        <v>36</v>
      </c>
      <c r="I42" s="189"/>
      <c r="J42" s="189" t="s">
        <v>35</v>
      </c>
    </row>
    <row r="43" spans="1:10" x14ac:dyDescent="0.25">
      <c r="A43" s="183">
        <v>9</v>
      </c>
      <c r="B43" s="103" t="s">
        <v>32</v>
      </c>
      <c r="C43" s="153">
        <v>50</v>
      </c>
      <c r="D43" s="153">
        <v>50</v>
      </c>
      <c r="E43" s="153"/>
      <c r="F43" s="153" t="s">
        <v>10</v>
      </c>
      <c r="G43" s="153" t="s">
        <v>7</v>
      </c>
      <c r="H43" s="189" t="s">
        <v>36</v>
      </c>
      <c r="I43" s="189"/>
      <c r="J43" s="189" t="s">
        <v>35</v>
      </c>
    </row>
    <row r="44" spans="1:10" x14ac:dyDescent="0.25">
      <c r="B44" s="180" t="s">
        <v>144</v>
      </c>
      <c r="C44" s="171">
        <f>SUM(C35:C43)</f>
        <v>457</v>
      </c>
      <c r="D44" s="171">
        <f>SUM(D35:D43)</f>
        <v>457</v>
      </c>
      <c r="E44" s="171">
        <f>SUM(E35:E43)</f>
        <v>0</v>
      </c>
      <c r="F44" s="173"/>
      <c r="G44" s="173"/>
      <c r="H44" s="171"/>
      <c r="I44" s="171"/>
      <c r="J44" s="171"/>
    </row>
    <row r="45" spans="1:10" x14ac:dyDescent="0.25">
      <c r="A45" s="183"/>
      <c r="B45" s="103"/>
      <c r="C45" s="153"/>
      <c r="D45" s="153"/>
      <c r="E45" s="153"/>
      <c r="F45" s="153"/>
      <c r="G45" s="153"/>
      <c r="H45" s="171"/>
      <c r="I45" s="171"/>
      <c r="J45" s="171"/>
    </row>
    <row r="46" spans="1:10" ht="25.5" x14ac:dyDescent="0.25">
      <c r="A46" s="310" t="s">
        <v>164</v>
      </c>
      <c r="B46" s="311"/>
      <c r="C46" s="4" t="s">
        <v>55</v>
      </c>
      <c r="D46" s="4" t="s">
        <v>3</v>
      </c>
      <c r="E46" s="170" t="s">
        <v>4</v>
      </c>
      <c r="F46" s="170" t="s">
        <v>5</v>
      </c>
      <c r="G46" s="170" t="s">
        <v>6</v>
      </c>
      <c r="H46" s="170" t="s">
        <v>53</v>
      </c>
      <c r="I46" s="170" t="s">
        <v>130</v>
      </c>
      <c r="J46" s="170" t="s">
        <v>80</v>
      </c>
    </row>
    <row r="47" spans="1:10" x14ac:dyDescent="0.25">
      <c r="A47" s="183">
        <v>1</v>
      </c>
      <c r="B47" s="172" t="s">
        <v>16</v>
      </c>
      <c r="C47" s="153">
        <v>60</v>
      </c>
      <c r="D47" s="153">
        <v>60</v>
      </c>
      <c r="E47" s="153"/>
      <c r="F47" s="153" t="s">
        <v>8</v>
      </c>
      <c r="G47" s="153" t="s">
        <v>7</v>
      </c>
      <c r="H47" s="171" t="s">
        <v>34</v>
      </c>
      <c r="I47" s="171" t="s">
        <v>34</v>
      </c>
      <c r="J47" s="171"/>
    </row>
    <row r="48" spans="1:10" x14ac:dyDescent="0.25">
      <c r="A48" s="183">
        <v>2</v>
      </c>
      <c r="B48" s="172" t="s">
        <v>107</v>
      </c>
      <c r="C48" s="153">
        <v>45</v>
      </c>
      <c r="D48" s="153">
        <v>45</v>
      </c>
      <c r="E48" s="153"/>
      <c r="F48" s="153" t="s">
        <v>10</v>
      </c>
      <c r="G48" s="153" t="s">
        <v>7</v>
      </c>
      <c r="H48" s="171" t="s">
        <v>34</v>
      </c>
      <c r="I48" s="171" t="s">
        <v>34</v>
      </c>
      <c r="J48" s="171"/>
    </row>
    <row r="49" spans="1:10" x14ac:dyDescent="0.25">
      <c r="A49" s="183">
        <v>3</v>
      </c>
      <c r="B49" s="172" t="s">
        <v>181</v>
      </c>
      <c r="C49" s="153">
        <v>75</v>
      </c>
      <c r="D49" s="153">
        <v>75</v>
      </c>
      <c r="E49" s="153"/>
      <c r="F49" s="153" t="s">
        <v>8</v>
      </c>
      <c r="G49" s="153" t="s">
        <v>7</v>
      </c>
      <c r="H49" s="171" t="s">
        <v>34</v>
      </c>
      <c r="I49" s="171" t="s">
        <v>35</v>
      </c>
      <c r="J49" s="171"/>
    </row>
    <row r="50" spans="1:10" x14ac:dyDescent="0.25">
      <c r="A50" s="183">
        <v>4</v>
      </c>
      <c r="B50" s="103" t="s">
        <v>93</v>
      </c>
      <c r="C50" s="153">
        <v>20</v>
      </c>
      <c r="D50" s="153">
        <v>20</v>
      </c>
      <c r="E50" s="153"/>
      <c r="F50" s="153" t="s">
        <v>8</v>
      </c>
      <c r="G50" s="153" t="s">
        <v>7</v>
      </c>
      <c r="H50" s="171" t="s">
        <v>35</v>
      </c>
      <c r="I50" s="171"/>
      <c r="J50" s="171" t="s">
        <v>35</v>
      </c>
    </row>
    <row r="51" spans="1:10" x14ac:dyDescent="0.25">
      <c r="B51" s="180" t="s">
        <v>144</v>
      </c>
      <c r="C51" s="153">
        <f>SUM(C47:C50)</f>
        <v>200</v>
      </c>
      <c r="D51" s="153">
        <f>SUM(D47:D50)</f>
        <v>200</v>
      </c>
      <c r="E51" s="153">
        <f>SUM(E47:E50)</f>
        <v>0</v>
      </c>
      <c r="F51" s="153"/>
      <c r="G51" s="153"/>
      <c r="H51" s="171"/>
      <c r="I51" s="171"/>
      <c r="J51" s="171"/>
    </row>
    <row r="52" spans="1:10" x14ac:dyDescent="0.25">
      <c r="A52" s="183"/>
      <c r="B52" s="169"/>
      <c r="C52" s="104"/>
      <c r="D52" s="104"/>
      <c r="E52" s="104"/>
      <c r="F52" s="104"/>
      <c r="G52" s="104"/>
    </row>
    <row r="53" spans="1:10" ht="25.5" x14ac:dyDescent="0.25">
      <c r="A53" s="321" t="s">
        <v>153</v>
      </c>
      <c r="B53" s="311"/>
      <c r="C53" s="4" t="s">
        <v>55</v>
      </c>
      <c r="D53" s="4" t="s">
        <v>3</v>
      </c>
      <c r="E53" s="170" t="s">
        <v>4</v>
      </c>
      <c r="F53" s="170" t="s">
        <v>5</v>
      </c>
      <c r="G53" s="170" t="s">
        <v>6</v>
      </c>
      <c r="H53" s="170" t="s">
        <v>53</v>
      </c>
      <c r="I53" s="170" t="s">
        <v>130</v>
      </c>
      <c r="J53" s="170" t="s">
        <v>80</v>
      </c>
    </row>
    <row r="54" spans="1:10" x14ac:dyDescent="0.25">
      <c r="A54" s="183">
        <v>1</v>
      </c>
      <c r="B54" s="172" t="s">
        <v>11</v>
      </c>
      <c r="C54" s="153">
        <v>48</v>
      </c>
      <c r="D54" s="153">
        <v>48</v>
      </c>
      <c r="E54" s="153"/>
      <c r="F54" s="153" t="s">
        <v>8</v>
      </c>
      <c r="G54" s="153" t="s">
        <v>7</v>
      </c>
      <c r="H54" s="171" t="s">
        <v>34</v>
      </c>
      <c r="I54" s="171" t="s">
        <v>34</v>
      </c>
      <c r="J54" s="171"/>
    </row>
    <row r="55" spans="1:10" x14ac:dyDescent="0.25">
      <c r="A55" s="183">
        <v>2</v>
      </c>
      <c r="B55" s="103" t="s">
        <v>191</v>
      </c>
      <c r="C55" s="153">
        <v>45</v>
      </c>
      <c r="D55" s="153">
        <v>45</v>
      </c>
      <c r="E55" s="153"/>
      <c r="F55" s="153" t="s">
        <v>8</v>
      </c>
      <c r="G55" s="153" t="s">
        <v>7</v>
      </c>
      <c r="H55" s="171" t="s">
        <v>34</v>
      </c>
      <c r="I55" s="189" t="s">
        <v>35</v>
      </c>
      <c r="J55" s="171"/>
    </row>
    <row r="56" spans="1:10" x14ac:dyDescent="0.25">
      <c r="A56" s="183">
        <v>3</v>
      </c>
      <c r="B56" s="103" t="s">
        <v>193</v>
      </c>
      <c r="C56" s="153">
        <v>30</v>
      </c>
      <c r="D56" s="153">
        <v>30</v>
      </c>
      <c r="E56" s="153"/>
      <c r="F56" s="153" t="s">
        <v>8</v>
      </c>
      <c r="G56" s="153" t="s">
        <v>7</v>
      </c>
      <c r="H56" s="171" t="s">
        <v>35</v>
      </c>
      <c r="I56" s="189" t="s">
        <v>34</v>
      </c>
      <c r="J56" s="171"/>
    </row>
    <row r="57" spans="1:10" x14ac:dyDescent="0.25">
      <c r="A57" s="183">
        <v>4</v>
      </c>
      <c r="B57" s="103" t="s">
        <v>29</v>
      </c>
      <c r="C57" s="165">
        <v>39</v>
      </c>
      <c r="D57" s="165">
        <v>39</v>
      </c>
      <c r="E57" s="165"/>
      <c r="F57" s="165" t="s">
        <v>8</v>
      </c>
      <c r="G57" s="165" t="s">
        <v>7</v>
      </c>
      <c r="H57" s="171" t="s">
        <v>35</v>
      </c>
      <c r="I57" s="171"/>
      <c r="J57" s="171" t="s">
        <v>36</v>
      </c>
    </row>
    <row r="58" spans="1:10" x14ac:dyDescent="0.25">
      <c r="B58" s="180" t="s">
        <v>144</v>
      </c>
      <c r="C58" s="153">
        <f>SUM(C54:C57)</f>
        <v>162</v>
      </c>
      <c r="D58" s="153">
        <f>SUM(D54:D57)</f>
        <v>162</v>
      </c>
      <c r="E58" s="153">
        <f>SUM(E54:E57)</f>
        <v>0</v>
      </c>
      <c r="F58" s="165"/>
      <c r="G58" s="165"/>
      <c r="H58" s="171"/>
      <c r="I58" s="171"/>
      <c r="J58" s="171"/>
    </row>
    <row r="59" spans="1:10" x14ac:dyDescent="0.25">
      <c r="A59" s="183"/>
      <c r="B59" s="169"/>
      <c r="C59" s="168"/>
      <c r="D59" s="168"/>
      <c r="E59" s="168"/>
      <c r="F59" s="168"/>
      <c r="G59" s="168"/>
    </row>
    <row r="60" spans="1:10" ht="25.5" x14ac:dyDescent="0.25">
      <c r="A60" s="312" t="s">
        <v>128</v>
      </c>
      <c r="B60" s="313"/>
      <c r="C60" s="4" t="s">
        <v>55</v>
      </c>
      <c r="D60" s="4" t="s">
        <v>3</v>
      </c>
      <c r="E60" s="170" t="s">
        <v>4</v>
      </c>
      <c r="F60" s="170" t="s">
        <v>5</v>
      </c>
      <c r="G60" s="170" t="s">
        <v>6</v>
      </c>
      <c r="H60" s="170" t="s">
        <v>53</v>
      </c>
      <c r="I60" s="170" t="s">
        <v>130</v>
      </c>
      <c r="J60" s="170" t="s">
        <v>80</v>
      </c>
    </row>
    <row r="61" spans="1:10" x14ac:dyDescent="0.25">
      <c r="A61" s="183">
        <v>1</v>
      </c>
      <c r="B61" s="103" t="s">
        <v>17</v>
      </c>
      <c r="C61" s="153">
        <v>40</v>
      </c>
      <c r="D61" s="153">
        <v>40</v>
      </c>
      <c r="E61" s="153"/>
      <c r="F61" s="153" t="s">
        <v>10</v>
      </c>
      <c r="G61" s="153" t="s">
        <v>7</v>
      </c>
      <c r="H61" s="171" t="s">
        <v>35</v>
      </c>
      <c r="I61" s="171"/>
      <c r="J61" s="171" t="s">
        <v>35</v>
      </c>
    </row>
    <row r="62" spans="1:10" x14ac:dyDescent="0.25">
      <c r="A62" s="183">
        <v>2</v>
      </c>
      <c r="B62" s="103" t="s">
        <v>69</v>
      </c>
      <c r="C62" s="153">
        <v>30</v>
      </c>
      <c r="D62" s="153">
        <v>30</v>
      </c>
      <c r="E62" s="153"/>
      <c r="F62" s="153" t="s">
        <v>10</v>
      </c>
      <c r="G62" s="153" t="s">
        <v>7</v>
      </c>
      <c r="H62" s="171" t="s">
        <v>35</v>
      </c>
      <c r="I62" s="171"/>
      <c r="J62" s="171" t="s">
        <v>36</v>
      </c>
    </row>
    <row r="63" spans="1:10" x14ac:dyDescent="0.25">
      <c r="B63" s="180" t="s">
        <v>144</v>
      </c>
      <c r="C63" s="186">
        <f>C61+C62</f>
        <v>70</v>
      </c>
      <c r="D63" s="186">
        <f>D61+D62</f>
        <v>70</v>
      </c>
      <c r="E63" s="186">
        <f>E61+E62</f>
        <v>0</v>
      </c>
      <c r="F63" s="173"/>
      <c r="G63" s="173"/>
      <c r="H63" s="186"/>
      <c r="I63" s="186"/>
      <c r="J63" s="186"/>
    </row>
    <row r="64" spans="1:10" x14ac:dyDescent="0.25">
      <c r="A64" s="184"/>
      <c r="B64" s="179"/>
      <c r="C64" s="187"/>
      <c r="D64" s="187"/>
      <c r="E64" s="187"/>
      <c r="F64" s="188"/>
      <c r="G64" s="188"/>
      <c r="H64" s="187"/>
      <c r="I64" s="187"/>
      <c r="J64" s="187"/>
    </row>
    <row r="65" spans="1:10" x14ac:dyDescent="0.25">
      <c r="A65" s="52"/>
      <c r="B65" s="179" t="s">
        <v>202</v>
      </c>
      <c r="C65" s="187">
        <f>C63+C58+C51+C44+C20+C32+C12</f>
        <v>2515</v>
      </c>
      <c r="D65" s="187"/>
      <c r="E65" s="187"/>
      <c r="F65" s="188"/>
      <c r="G65" s="188"/>
      <c r="H65" s="187"/>
      <c r="I65" s="187"/>
      <c r="J65" s="187"/>
    </row>
    <row r="66" spans="1:10" x14ac:dyDescent="0.25">
      <c r="A66" s="52"/>
      <c r="B66" s="188"/>
      <c r="C66" s="188"/>
      <c r="D66" s="188"/>
      <c r="E66" s="188"/>
      <c r="F66" s="188"/>
      <c r="G66" s="188"/>
      <c r="H66" s="187"/>
      <c r="I66" s="187"/>
      <c r="J66" s="187"/>
    </row>
    <row r="67" spans="1:10" ht="25.5" x14ac:dyDescent="0.25">
      <c r="A67" s="52"/>
      <c r="B67" s="242" t="s">
        <v>171</v>
      </c>
      <c r="C67" s="4" t="s">
        <v>55</v>
      </c>
      <c r="D67" s="4" t="s">
        <v>3</v>
      </c>
      <c r="E67" s="170" t="s">
        <v>4</v>
      </c>
      <c r="F67" s="170" t="s">
        <v>5</v>
      </c>
      <c r="G67" s="170" t="s">
        <v>6</v>
      </c>
      <c r="H67" s="170" t="s">
        <v>53</v>
      </c>
      <c r="I67" s="170" t="s">
        <v>130</v>
      </c>
      <c r="J67" s="170" t="s">
        <v>80</v>
      </c>
    </row>
    <row r="68" spans="1:10" x14ac:dyDescent="0.25">
      <c r="B68" s="172" t="s">
        <v>12</v>
      </c>
      <c r="C68" s="153">
        <v>28</v>
      </c>
      <c r="D68" s="153">
        <v>28</v>
      </c>
      <c r="E68" s="153"/>
      <c r="F68" s="153" t="s">
        <v>8</v>
      </c>
      <c r="G68" s="153" t="s">
        <v>7</v>
      </c>
      <c r="H68" s="171" t="s">
        <v>34</v>
      </c>
      <c r="I68" s="171" t="s">
        <v>34</v>
      </c>
      <c r="J68" s="171"/>
    </row>
    <row r="69" spans="1:10" x14ac:dyDescent="0.25">
      <c r="A69" s="183">
        <v>1</v>
      </c>
      <c r="B69" s="172" t="s">
        <v>145</v>
      </c>
      <c r="C69" s="153">
        <v>28</v>
      </c>
      <c r="D69" s="153">
        <v>28</v>
      </c>
      <c r="E69" s="153"/>
      <c r="F69" s="153" t="s">
        <v>8</v>
      </c>
      <c r="G69" s="153" t="s">
        <v>7</v>
      </c>
      <c r="H69" s="189" t="s">
        <v>34</v>
      </c>
      <c r="I69" s="189" t="s">
        <v>35</v>
      </c>
      <c r="J69" s="189"/>
    </row>
    <row r="70" spans="1:10" x14ac:dyDescent="0.25">
      <c r="A70" s="183">
        <v>2</v>
      </c>
      <c r="B70" s="172" t="s">
        <v>166</v>
      </c>
      <c r="C70" s="153">
        <v>28</v>
      </c>
      <c r="D70" s="153">
        <v>28</v>
      </c>
      <c r="E70" s="153"/>
      <c r="F70" s="153" t="s">
        <v>8</v>
      </c>
      <c r="G70" s="153" t="s">
        <v>7</v>
      </c>
      <c r="H70" s="189" t="s">
        <v>35</v>
      </c>
      <c r="I70" s="189"/>
      <c r="J70" s="189" t="s">
        <v>34</v>
      </c>
    </row>
    <row r="71" spans="1:10" x14ac:dyDescent="0.25">
      <c r="A71" s="183">
        <v>2</v>
      </c>
      <c r="B71" s="172" t="s">
        <v>167</v>
      </c>
      <c r="C71" s="153">
        <v>28</v>
      </c>
      <c r="D71" s="153">
        <v>28</v>
      </c>
      <c r="E71" s="153"/>
      <c r="F71" s="153" t="s">
        <v>8</v>
      </c>
      <c r="G71" s="153" t="s">
        <v>7</v>
      </c>
      <c r="H71" s="189" t="s">
        <v>35</v>
      </c>
      <c r="I71" s="171"/>
      <c r="J71" s="189" t="s">
        <v>35</v>
      </c>
    </row>
    <row r="72" spans="1:10" x14ac:dyDescent="0.25">
      <c r="A72" s="183">
        <v>2</v>
      </c>
      <c r="B72" s="180" t="s">
        <v>144</v>
      </c>
      <c r="C72" s="189">
        <f>SUM(C68:C71)</f>
        <v>112</v>
      </c>
      <c r="D72" s="171">
        <f>SUM(D68:D71)</f>
        <v>112</v>
      </c>
      <c r="E72" s="171">
        <f>E68+E71</f>
        <v>0</v>
      </c>
      <c r="F72" s="173"/>
      <c r="G72" s="173"/>
      <c r="H72" s="171"/>
      <c r="I72" s="171"/>
      <c r="J72" s="171"/>
    </row>
    <row r="73" spans="1:10" x14ac:dyDescent="0.25">
      <c r="A73" s="184"/>
    </row>
    <row r="74" spans="1:10" ht="25.5" x14ac:dyDescent="0.25">
      <c r="B74" s="246" t="s">
        <v>147</v>
      </c>
      <c r="C74" s="4" t="s">
        <v>55</v>
      </c>
      <c r="D74" s="4" t="s">
        <v>3</v>
      </c>
      <c r="E74" s="170" t="s">
        <v>4</v>
      </c>
      <c r="F74" s="170" t="s">
        <v>5</v>
      </c>
      <c r="G74" s="170" t="s">
        <v>6</v>
      </c>
      <c r="H74" s="170" t="s">
        <v>53</v>
      </c>
      <c r="I74" s="170" t="s">
        <v>130</v>
      </c>
      <c r="J74" s="170" t="s">
        <v>80</v>
      </c>
    </row>
    <row r="75" spans="1:10" x14ac:dyDescent="0.25">
      <c r="B75" s="103" t="s">
        <v>135</v>
      </c>
      <c r="C75" s="153">
        <v>30</v>
      </c>
      <c r="D75" s="153">
        <v>30</v>
      </c>
      <c r="E75" s="153"/>
      <c r="F75" s="153" t="s">
        <v>10</v>
      </c>
      <c r="G75" s="153" t="s">
        <v>18</v>
      </c>
      <c r="H75" s="171" t="s">
        <v>36</v>
      </c>
      <c r="I75" s="171"/>
      <c r="J75" s="171" t="s">
        <v>35</v>
      </c>
    </row>
    <row r="76" spans="1:10" x14ac:dyDescent="0.25">
      <c r="A76" s="183">
        <v>1</v>
      </c>
      <c r="B76" s="103" t="s">
        <v>137</v>
      </c>
      <c r="C76" s="153">
        <v>20</v>
      </c>
      <c r="D76" s="153">
        <v>20</v>
      </c>
      <c r="E76" s="153"/>
      <c r="F76" s="153" t="s">
        <v>10</v>
      </c>
      <c r="G76" s="153" t="s">
        <v>18</v>
      </c>
      <c r="H76" s="171" t="s">
        <v>36</v>
      </c>
      <c r="I76" s="171"/>
      <c r="J76" s="171" t="s">
        <v>35</v>
      </c>
    </row>
    <row r="77" spans="1:10" x14ac:dyDescent="0.25">
      <c r="A77" s="183">
        <v>2</v>
      </c>
      <c r="B77" s="103" t="s">
        <v>136</v>
      </c>
      <c r="C77" s="153">
        <v>40</v>
      </c>
      <c r="D77" s="153">
        <v>40</v>
      </c>
      <c r="E77" s="153"/>
      <c r="F77" s="153" t="s">
        <v>10</v>
      </c>
      <c r="G77" s="153" t="s">
        <v>18</v>
      </c>
      <c r="H77" s="171" t="s">
        <v>36</v>
      </c>
      <c r="I77" s="171"/>
      <c r="J77" s="171" t="s">
        <v>36</v>
      </c>
    </row>
    <row r="78" spans="1:10" x14ac:dyDescent="0.25">
      <c r="A78" s="183">
        <v>3</v>
      </c>
      <c r="B78" s="103" t="s">
        <v>140</v>
      </c>
      <c r="C78" s="153">
        <v>30</v>
      </c>
      <c r="D78" s="153">
        <v>30</v>
      </c>
      <c r="E78" s="153"/>
      <c r="F78" s="153" t="s">
        <v>10</v>
      </c>
      <c r="G78" s="153" t="s">
        <v>18</v>
      </c>
      <c r="H78" s="171" t="s">
        <v>36</v>
      </c>
      <c r="I78" s="171"/>
      <c r="J78" s="171" t="s">
        <v>36</v>
      </c>
    </row>
    <row r="79" spans="1:10" x14ac:dyDescent="0.25">
      <c r="A79" s="183">
        <v>4</v>
      </c>
      <c r="B79" s="103" t="s">
        <v>142</v>
      </c>
      <c r="C79" s="153">
        <v>600</v>
      </c>
      <c r="D79" s="153"/>
      <c r="E79" s="153">
        <v>600</v>
      </c>
      <c r="F79" s="153"/>
      <c r="G79" s="153" t="s">
        <v>18</v>
      </c>
      <c r="H79" s="171" t="s">
        <v>37</v>
      </c>
      <c r="I79" s="171" t="s">
        <v>35</v>
      </c>
      <c r="J79" s="171"/>
    </row>
    <row r="80" spans="1:10" x14ac:dyDescent="0.25">
      <c r="A80" s="183">
        <v>5</v>
      </c>
      <c r="B80" s="180" t="s">
        <v>144</v>
      </c>
      <c r="C80" s="171">
        <f>SUM(C75:C79)</f>
        <v>720</v>
      </c>
      <c r="D80" s="171">
        <f>SUM(D75:D79)</f>
        <v>120</v>
      </c>
      <c r="E80" s="171">
        <f>SUM(E75:E79)</f>
        <v>600</v>
      </c>
      <c r="F80" s="173"/>
      <c r="G80" s="173"/>
      <c r="H80" s="171"/>
      <c r="I80" s="171"/>
      <c r="J80" s="171"/>
    </row>
    <row r="81" spans="1:10" ht="15.75" thickBot="1" x14ac:dyDescent="0.3">
      <c r="A81" s="184"/>
    </row>
    <row r="82" spans="1:10" ht="15.75" thickBot="1" x14ac:dyDescent="0.3">
      <c r="B82" s="243"/>
      <c r="C82" s="243"/>
      <c r="D82" s="243"/>
      <c r="E82" s="243"/>
      <c r="F82" s="243"/>
      <c r="G82" s="243"/>
      <c r="H82" s="243"/>
      <c r="I82" s="243"/>
      <c r="J82" s="244"/>
    </row>
    <row r="83" spans="1:10" ht="25.5" x14ac:dyDescent="0.25">
      <c r="A83" s="314" t="s">
        <v>150</v>
      </c>
      <c r="B83" s="315"/>
      <c r="C83" s="154" t="s">
        <v>55</v>
      </c>
      <c r="D83" s="154" t="s">
        <v>3</v>
      </c>
      <c r="E83" s="90" t="s">
        <v>4</v>
      </c>
      <c r="F83" s="90" t="s">
        <v>5</v>
      </c>
      <c r="G83" s="90" t="s">
        <v>6</v>
      </c>
      <c r="H83" s="90" t="s">
        <v>53</v>
      </c>
      <c r="I83" s="90" t="s">
        <v>130</v>
      </c>
      <c r="J83" s="90" t="s">
        <v>80</v>
      </c>
    </row>
    <row r="84" spans="1:10" x14ac:dyDescent="0.25">
      <c r="A84" s="245" t="s">
        <v>146</v>
      </c>
      <c r="B84" s="103" t="s">
        <v>22</v>
      </c>
      <c r="C84" s="153">
        <v>32</v>
      </c>
      <c r="D84" s="153">
        <v>32</v>
      </c>
      <c r="E84" s="153"/>
      <c r="F84" s="153" t="s">
        <v>10</v>
      </c>
      <c r="G84" s="153" t="s">
        <v>72</v>
      </c>
      <c r="H84" s="171" t="s">
        <v>35</v>
      </c>
      <c r="I84" s="171" t="s">
        <v>34</v>
      </c>
      <c r="J84" s="171"/>
    </row>
    <row r="85" spans="1:10" x14ac:dyDescent="0.25">
      <c r="A85" s="183">
        <v>1</v>
      </c>
      <c r="B85" s="103" t="s">
        <v>23</v>
      </c>
      <c r="C85" s="153">
        <v>39</v>
      </c>
      <c r="D85" s="153">
        <v>39</v>
      </c>
      <c r="E85" s="153"/>
      <c r="F85" s="153" t="s">
        <v>8</v>
      </c>
      <c r="G85" s="153" t="s">
        <v>72</v>
      </c>
      <c r="H85" s="171" t="s">
        <v>36</v>
      </c>
      <c r="I85" s="171"/>
      <c r="J85" s="171" t="s">
        <v>34</v>
      </c>
    </row>
    <row r="86" spans="1:10" x14ac:dyDescent="0.25">
      <c r="A86" s="183">
        <v>2</v>
      </c>
      <c r="B86" s="103" t="s">
        <v>28</v>
      </c>
      <c r="C86" s="153">
        <v>20</v>
      </c>
      <c r="D86" s="153">
        <v>20</v>
      </c>
      <c r="E86" s="153"/>
      <c r="F86" s="153" t="s">
        <v>8</v>
      </c>
      <c r="G86" s="153" t="s">
        <v>72</v>
      </c>
      <c r="H86" s="171" t="s">
        <v>36</v>
      </c>
      <c r="I86" s="171"/>
      <c r="J86" s="171" t="s">
        <v>35</v>
      </c>
    </row>
    <row r="87" spans="1:10" x14ac:dyDescent="0.25">
      <c r="A87" s="183">
        <v>3</v>
      </c>
      <c r="B87" s="103" t="s">
        <v>90</v>
      </c>
      <c r="C87" s="153">
        <v>30</v>
      </c>
      <c r="D87" s="153">
        <v>30</v>
      </c>
      <c r="E87" s="153"/>
      <c r="F87" s="153" t="s">
        <v>8</v>
      </c>
      <c r="G87" s="153" t="s">
        <v>75</v>
      </c>
      <c r="H87" s="171" t="s">
        <v>36</v>
      </c>
      <c r="I87" s="171"/>
      <c r="J87" s="171" t="s">
        <v>35</v>
      </c>
    </row>
    <row r="88" spans="1:10" x14ac:dyDescent="0.25">
      <c r="A88" s="183">
        <v>4</v>
      </c>
      <c r="B88" s="103" t="s">
        <v>108</v>
      </c>
      <c r="C88" s="153">
        <v>30</v>
      </c>
      <c r="D88" s="153">
        <v>30</v>
      </c>
      <c r="E88" s="153"/>
      <c r="F88" s="153" t="s">
        <v>10</v>
      </c>
      <c r="G88" s="153" t="s">
        <v>75</v>
      </c>
      <c r="H88" s="171" t="s">
        <v>36</v>
      </c>
      <c r="I88" s="171"/>
      <c r="J88" s="171" t="s">
        <v>36</v>
      </c>
    </row>
    <row r="89" spans="1:10" x14ac:dyDescent="0.25">
      <c r="A89" s="183">
        <v>5</v>
      </c>
      <c r="B89" s="180" t="s">
        <v>144</v>
      </c>
      <c r="C89" s="153">
        <f>SUM(C84:C88)</f>
        <v>151</v>
      </c>
      <c r="D89" s="153">
        <f>SUM(D84:D88)</f>
        <v>151</v>
      </c>
      <c r="E89" s="153">
        <f>SUM(E84:E88)</f>
        <v>0</v>
      </c>
      <c r="F89" s="153"/>
      <c r="G89" s="153"/>
      <c r="H89" s="171"/>
      <c r="I89" s="171"/>
      <c r="J89" s="171"/>
    </row>
    <row r="90" spans="1:10" x14ac:dyDescent="0.25">
      <c r="A90" s="184"/>
      <c r="B90" s="179"/>
      <c r="C90" s="104"/>
      <c r="D90" s="104"/>
      <c r="E90" s="104"/>
      <c r="F90" s="104"/>
      <c r="G90" s="104"/>
    </row>
    <row r="91" spans="1:10" ht="15.75" thickBot="1" x14ac:dyDescent="0.3">
      <c r="A91" s="316" t="s">
        <v>190</v>
      </c>
      <c r="B91" s="316"/>
      <c r="C91" s="316"/>
      <c r="D91" s="316"/>
      <c r="E91" s="316"/>
      <c r="F91" s="316"/>
      <c r="G91" s="316"/>
      <c r="H91" s="316"/>
      <c r="I91" s="316"/>
      <c r="J91" s="316"/>
    </row>
    <row r="92" spans="1:10" ht="15.75" thickBot="1" x14ac:dyDescent="0.3">
      <c r="C92" s="247"/>
      <c r="D92" s="247"/>
      <c r="E92" s="247"/>
      <c r="F92" s="247"/>
      <c r="G92" s="247"/>
      <c r="H92" s="247"/>
      <c r="I92" s="247"/>
      <c r="J92" s="248"/>
    </row>
    <row r="93" spans="1:10" x14ac:dyDescent="0.25">
      <c r="A93" s="252">
        <v>1</v>
      </c>
      <c r="B93" s="173" t="s">
        <v>148</v>
      </c>
      <c r="C93" s="307" t="s">
        <v>216</v>
      </c>
      <c r="D93" s="307"/>
      <c r="E93" s="307"/>
      <c r="F93" s="307"/>
      <c r="G93" s="307"/>
      <c r="H93" s="307"/>
      <c r="I93" s="307"/>
      <c r="J93" s="307"/>
    </row>
    <row r="94" spans="1:10" x14ac:dyDescent="0.25">
      <c r="A94" s="183">
        <v>2</v>
      </c>
      <c r="B94" s="173" t="s">
        <v>149</v>
      </c>
      <c r="C94" s="307" t="s">
        <v>184</v>
      </c>
      <c r="D94" s="307"/>
      <c r="E94" s="307"/>
      <c r="F94" s="307"/>
      <c r="G94" s="307"/>
      <c r="H94" s="307"/>
      <c r="I94" s="307"/>
      <c r="J94" s="307"/>
    </row>
    <row r="95" spans="1:10" x14ac:dyDescent="0.25">
      <c r="A95" s="183"/>
      <c r="C95" s="218"/>
      <c r="D95" s="131"/>
      <c r="E95" s="131"/>
      <c r="F95" s="131"/>
      <c r="G95" s="131"/>
      <c r="H95" s="219"/>
      <c r="I95" s="219"/>
      <c r="J95" s="219"/>
    </row>
    <row r="96" spans="1:10" x14ac:dyDescent="0.25">
      <c r="C96" t="s">
        <v>185</v>
      </c>
      <c r="D96" t="s">
        <v>186</v>
      </c>
    </row>
    <row r="97" spans="2:4" x14ac:dyDescent="0.25">
      <c r="B97" s="229" t="s">
        <v>187</v>
      </c>
      <c r="C97">
        <f>C12+C32+C20+C44+C51+C58+C63+C89+C80</f>
        <v>3386</v>
      </c>
      <c r="D97">
        <f>C97+112</f>
        <v>3498</v>
      </c>
    </row>
    <row r="98" spans="2:4" x14ac:dyDescent="0.25">
      <c r="B98" s="229" t="s">
        <v>188</v>
      </c>
      <c r="C98" s="228">
        <f>C58/C97</f>
        <v>4.7844063792085056E-2</v>
      </c>
      <c r="D98" s="228">
        <f>C58/D97</f>
        <v>4.6312178387650088E-2</v>
      </c>
    </row>
    <row r="99" spans="2:4" x14ac:dyDescent="0.25">
      <c r="B99" s="229" t="s">
        <v>189</v>
      </c>
      <c r="C99" s="228">
        <f>82/C97</f>
        <v>2.4217365623154165E-2</v>
      </c>
      <c r="D99" s="228">
        <f>82/D97</f>
        <v>2.3441966838193252E-2</v>
      </c>
    </row>
  </sheetData>
  <mergeCells count="13">
    <mergeCell ref="C93:J93"/>
    <mergeCell ref="C94:J94"/>
    <mergeCell ref="A1:J1"/>
    <mergeCell ref="A2:B2"/>
    <mergeCell ref="A3:B3"/>
    <mergeCell ref="A60:B60"/>
    <mergeCell ref="A83:B83"/>
    <mergeCell ref="A91:J91"/>
    <mergeCell ref="A22:B22"/>
    <mergeCell ref="A14:B14"/>
    <mergeCell ref="A34:B34"/>
    <mergeCell ref="A46:B46"/>
    <mergeCell ref="A53:B53"/>
  </mergeCells>
  <pageMargins left="0.70866141732283472" right="0.70866141732283472" top="0.74803149606299213" bottom="0.74803149606299213" header="0.31496062992125984" footer="0.31496062992125984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9" sqref="C19"/>
    </sheetView>
  </sheetViews>
  <sheetFormatPr baseColWidth="10" defaultRowHeight="15" x14ac:dyDescent="0.25"/>
  <cols>
    <col min="1" max="1" width="7.5703125" customWidth="1"/>
    <col min="2" max="2" width="42.7109375" customWidth="1"/>
  </cols>
  <sheetData>
    <row r="1" spans="1:5" ht="15.75" thickBot="1" x14ac:dyDescent="0.3">
      <c r="A1" s="235">
        <v>1</v>
      </c>
      <c r="B1" s="236" t="s">
        <v>194</v>
      </c>
      <c r="C1" s="237">
        <v>887</v>
      </c>
      <c r="D1" s="237">
        <v>237</v>
      </c>
      <c r="E1" s="238">
        <v>650</v>
      </c>
    </row>
    <row r="2" spans="1:5" ht="15.75" thickBot="1" x14ac:dyDescent="0.3">
      <c r="A2" s="235">
        <v>2</v>
      </c>
      <c r="B2" s="236" t="s">
        <v>195</v>
      </c>
      <c r="C2" s="206">
        <v>244</v>
      </c>
      <c r="D2" s="206">
        <v>244</v>
      </c>
      <c r="E2" s="239"/>
    </row>
    <row r="3" spans="1:5" ht="15.75" thickBot="1" x14ac:dyDescent="0.3">
      <c r="A3" s="235">
        <v>3</v>
      </c>
      <c r="B3" s="236" t="s">
        <v>196</v>
      </c>
      <c r="C3" s="237">
        <v>305</v>
      </c>
      <c r="D3" s="237">
        <v>305</v>
      </c>
      <c r="E3" s="239"/>
    </row>
    <row r="4" spans="1:5" ht="15.75" thickBot="1" x14ac:dyDescent="0.3">
      <c r="A4" s="235">
        <v>4</v>
      </c>
      <c r="B4" s="236" t="s">
        <v>197</v>
      </c>
      <c r="C4" s="237">
        <v>457</v>
      </c>
      <c r="D4" s="237">
        <v>457</v>
      </c>
      <c r="E4" s="239"/>
    </row>
    <row r="5" spans="1:5" ht="15.75" thickBot="1" x14ac:dyDescent="0.3">
      <c r="A5" s="235">
        <v>5</v>
      </c>
      <c r="B5" s="236" t="s">
        <v>198</v>
      </c>
      <c r="C5" s="237">
        <v>200</v>
      </c>
      <c r="D5" s="237">
        <v>200</v>
      </c>
      <c r="E5" s="239"/>
    </row>
    <row r="6" spans="1:5" ht="15.75" thickBot="1" x14ac:dyDescent="0.3">
      <c r="A6" s="235">
        <v>6</v>
      </c>
      <c r="B6" s="236" t="s">
        <v>199</v>
      </c>
      <c r="C6" s="237">
        <v>162</v>
      </c>
      <c r="D6" s="237">
        <v>162</v>
      </c>
      <c r="E6" s="239"/>
    </row>
    <row r="7" spans="1:5" ht="15.75" thickBot="1" x14ac:dyDescent="0.3">
      <c r="A7" s="235">
        <v>7</v>
      </c>
      <c r="B7" s="236" t="s">
        <v>101</v>
      </c>
      <c r="C7" s="237">
        <v>70</v>
      </c>
      <c r="D7" s="237">
        <v>70</v>
      </c>
      <c r="E7" s="239"/>
    </row>
    <row r="8" spans="1:5" ht="15.75" thickBot="1" x14ac:dyDescent="0.3">
      <c r="A8" s="235" t="s">
        <v>200</v>
      </c>
      <c r="B8" s="236" t="s">
        <v>201</v>
      </c>
      <c r="C8" s="206">
        <v>112</v>
      </c>
      <c r="D8" s="206">
        <v>112</v>
      </c>
      <c r="E8" s="239"/>
    </row>
    <row r="9" spans="1:5" x14ac:dyDescent="0.25">
      <c r="C9" s="167">
        <f>SUM(C1:C8)</f>
        <v>2437</v>
      </c>
      <c r="D9" s="167">
        <f>SUM(D1:D8)</f>
        <v>1787</v>
      </c>
      <c r="E9" s="167">
        <f t="shared" ref="E9" si="0">SUM(E1:E7)</f>
        <v>650</v>
      </c>
    </row>
    <row r="11" spans="1:5" x14ac:dyDescent="0.25">
      <c r="B11" s="241" t="s">
        <v>203</v>
      </c>
      <c r="C11">
        <f>(C1+C2+C3+C4)/C9</f>
        <v>0.77677472302010664</v>
      </c>
    </row>
    <row r="12" spans="1:5" x14ac:dyDescent="0.25">
      <c r="B12" s="241" t="s">
        <v>204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B9" sqref="B9"/>
    </sheetView>
  </sheetViews>
  <sheetFormatPr baseColWidth="10" defaultRowHeight="15" x14ac:dyDescent="0.25"/>
  <cols>
    <col min="1" max="1" width="16.140625" bestFit="1" customWidth="1"/>
    <col min="2" max="2" width="10.7109375" customWidth="1"/>
    <col min="3" max="3" width="3.85546875" customWidth="1"/>
    <col min="4" max="4" width="16.140625" bestFit="1" customWidth="1"/>
    <col min="5" max="5" width="10.7109375" customWidth="1"/>
    <col min="6" max="6" width="17.42578125" customWidth="1"/>
    <col min="7" max="7" width="10.7109375" customWidth="1"/>
    <col min="8" max="8" width="4.140625" style="131" customWidth="1"/>
    <col min="9" max="9" width="15.5703125" customWidth="1"/>
    <col min="10" max="10" width="10.7109375" customWidth="1"/>
    <col min="14" max="14" width="13.140625" customWidth="1"/>
  </cols>
  <sheetData>
    <row r="1" spans="1:10" x14ac:dyDescent="0.25">
      <c r="A1" s="322" t="s">
        <v>119</v>
      </c>
      <c r="B1" s="323"/>
      <c r="C1" s="126"/>
      <c r="D1" s="322" t="s">
        <v>120</v>
      </c>
      <c r="E1" s="323"/>
      <c r="F1" s="322" t="s">
        <v>121</v>
      </c>
      <c r="G1" s="323"/>
      <c r="H1" s="126"/>
      <c r="I1" s="322" t="s">
        <v>122</v>
      </c>
      <c r="J1" s="323"/>
    </row>
    <row r="2" spans="1:10" x14ac:dyDescent="0.25">
      <c r="A2" s="127" t="s">
        <v>42</v>
      </c>
      <c r="B2" s="128"/>
      <c r="C2" s="128"/>
      <c r="D2" s="127" t="s">
        <v>65</v>
      </c>
      <c r="E2" s="126" t="s">
        <v>79</v>
      </c>
      <c r="F2" s="127" t="s">
        <v>65</v>
      </c>
      <c r="G2" s="126" t="s">
        <v>79</v>
      </c>
      <c r="H2" s="126"/>
      <c r="I2" s="127" t="s">
        <v>42</v>
      </c>
      <c r="J2" s="126" t="s">
        <v>79</v>
      </c>
    </row>
    <row r="3" spans="1:10" x14ac:dyDescent="0.25">
      <c r="A3" s="129" t="s">
        <v>43</v>
      </c>
      <c r="B3" s="125">
        <v>15</v>
      </c>
      <c r="C3" s="125"/>
      <c r="D3" s="129" t="s">
        <v>43</v>
      </c>
      <c r="E3" s="125">
        <v>13</v>
      </c>
      <c r="F3" s="129" t="s">
        <v>43</v>
      </c>
      <c r="G3" s="125">
        <v>13</v>
      </c>
      <c r="H3" s="125"/>
      <c r="I3" s="129" t="s">
        <v>78</v>
      </c>
      <c r="J3" s="125">
        <v>15</v>
      </c>
    </row>
    <row r="4" spans="1:10" x14ac:dyDescent="0.25">
      <c r="A4" s="129" t="s">
        <v>44</v>
      </c>
      <c r="B4" s="125">
        <v>4</v>
      </c>
      <c r="C4" s="125"/>
      <c r="D4" s="129" t="s">
        <v>44</v>
      </c>
      <c r="E4" s="125">
        <v>2</v>
      </c>
      <c r="F4" s="129" t="s">
        <v>44</v>
      </c>
      <c r="G4" s="125">
        <v>3</v>
      </c>
      <c r="H4" s="125"/>
      <c r="I4" s="133" t="s">
        <v>124</v>
      </c>
      <c r="J4" s="125">
        <v>3</v>
      </c>
    </row>
    <row r="5" spans="1:10" x14ac:dyDescent="0.25">
      <c r="A5" s="130" t="s">
        <v>45</v>
      </c>
      <c r="B5" s="125">
        <f>B3+B4</f>
        <v>19</v>
      </c>
      <c r="C5" s="125"/>
      <c r="D5" s="130" t="s">
        <v>45</v>
      </c>
      <c r="E5" s="125">
        <f>E3+E4</f>
        <v>15</v>
      </c>
      <c r="F5" s="130" t="s">
        <v>45</v>
      </c>
      <c r="G5" s="125">
        <f>G3+G4</f>
        <v>16</v>
      </c>
      <c r="H5" s="125"/>
      <c r="I5" s="130" t="s">
        <v>45</v>
      </c>
      <c r="J5" s="125">
        <f>J3+J4</f>
        <v>18</v>
      </c>
    </row>
    <row r="6" spans="1:10" x14ac:dyDescent="0.25">
      <c r="A6" s="127" t="s">
        <v>46</v>
      </c>
      <c r="B6" s="128"/>
      <c r="C6" s="128"/>
      <c r="D6" s="127" t="s">
        <v>66</v>
      </c>
      <c r="E6" s="128"/>
      <c r="F6" s="127" t="s">
        <v>66</v>
      </c>
      <c r="G6" s="125"/>
      <c r="H6" s="125"/>
      <c r="I6" s="127"/>
      <c r="J6" s="125"/>
    </row>
    <row r="7" spans="1:10" x14ac:dyDescent="0.25">
      <c r="A7" s="129" t="s">
        <v>43</v>
      </c>
      <c r="B7" s="125">
        <v>15</v>
      </c>
      <c r="C7" s="125"/>
      <c r="D7" s="129" t="s">
        <v>43</v>
      </c>
      <c r="E7" s="125">
        <v>10</v>
      </c>
      <c r="F7" s="129" t="s">
        <v>43</v>
      </c>
      <c r="G7" s="125">
        <v>10</v>
      </c>
      <c r="H7" s="125"/>
      <c r="I7" s="129"/>
      <c r="J7" s="125"/>
    </row>
    <row r="8" spans="1:10" x14ac:dyDescent="0.25">
      <c r="A8" s="129" t="s">
        <v>61</v>
      </c>
      <c r="B8" s="125">
        <v>4</v>
      </c>
      <c r="C8" s="125"/>
      <c r="D8" s="129" t="s">
        <v>61</v>
      </c>
      <c r="E8" s="125">
        <v>3</v>
      </c>
      <c r="F8" s="129" t="s">
        <v>44</v>
      </c>
      <c r="G8" s="125">
        <v>3</v>
      </c>
      <c r="H8" s="125"/>
      <c r="I8" s="133"/>
      <c r="J8" s="125"/>
    </row>
    <row r="9" spans="1:10" x14ac:dyDescent="0.25">
      <c r="A9" s="129" t="s">
        <v>63</v>
      </c>
      <c r="B9" s="125">
        <v>4</v>
      </c>
      <c r="C9" s="125"/>
      <c r="D9" s="130" t="s">
        <v>45</v>
      </c>
      <c r="E9" s="125">
        <f>E7+E8</f>
        <v>13</v>
      </c>
      <c r="F9" s="130" t="s">
        <v>45</v>
      </c>
      <c r="G9" s="125">
        <f>G7+G8</f>
        <v>13</v>
      </c>
      <c r="H9" s="125"/>
      <c r="I9" s="130"/>
      <c r="J9" s="125"/>
    </row>
    <row r="10" spans="1:10" x14ac:dyDescent="0.25">
      <c r="A10" s="130" t="s">
        <v>45</v>
      </c>
      <c r="B10" s="125">
        <f>SUM(B7:B9)</f>
        <v>23</v>
      </c>
      <c r="C10" s="125"/>
      <c r="D10" s="132" t="s">
        <v>67</v>
      </c>
      <c r="E10" s="125"/>
      <c r="F10" s="132" t="s">
        <v>67</v>
      </c>
      <c r="G10" s="125"/>
      <c r="H10" s="125"/>
      <c r="I10" s="132" t="s">
        <v>46</v>
      </c>
      <c r="J10" s="125"/>
    </row>
    <row r="11" spans="1:10" x14ac:dyDescent="0.25">
      <c r="A11" s="130"/>
      <c r="B11" s="125"/>
      <c r="C11" s="125"/>
      <c r="D11" s="129" t="s">
        <v>43</v>
      </c>
      <c r="E11" s="125">
        <v>10</v>
      </c>
      <c r="F11" s="129" t="s">
        <v>43</v>
      </c>
      <c r="G11" s="125">
        <v>10</v>
      </c>
      <c r="H11" s="125"/>
      <c r="I11" s="129" t="s">
        <v>40</v>
      </c>
      <c r="J11" s="125">
        <v>15</v>
      </c>
    </row>
    <row r="12" spans="1:10" x14ac:dyDescent="0.25">
      <c r="A12" s="130"/>
      <c r="B12" s="125"/>
      <c r="C12" s="125"/>
      <c r="D12" s="129" t="s">
        <v>61</v>
      </c>
      <c r="E12" s="125">
        <v>2</v>
      </c>
      <c r="F12" s="129" t="s">
        <v>61</v>
      </c>
      <c r="G12" s="125">
        <v>3</v>
      </c>
      <c r="H12" s="125"/>
      <c r="I12" s="129" t="s">
        <v>123</v>
      </c>
      <c r="J12" s="125">
        <v>3</v>
      </c>
    </row>
    <row r="13" spans="1:10" x14ac:dyDescent="0.25">
      <c r="A13" s="130"/>
      <c r="B13" s="131"/>
      <c r="C13" s="125"/>
      <c r="D13" s="129" t="s">
        <v>78</v>
      </c>
      <c r="E13" s="125">
        <v>2</v>
      </c>
      <c r="F13" s="125"/>
      <c r="G13" s="125"/>
      <c r="H13" s="125"/>
      <c r="I13" s="130" t="s">
        <v>45</v>
      </c>
      <c r="J13" s="125">
        <f>J11+J12</f>
        <v>18</v>
      </c>
    </row>
    <row r="14" spans="1:10" x14ac:dyDescent="0.25">
      <c r="A14" s="125"/>
      <c r="B14" s="125"/>
      <c r="C14" s="125"/>
      <c r="D14" s="130" t="s">
        <v>45</v>
      </c>
      <c r="E14" s="125">
        <f>E11+E12+E13</f>
        <v>14</v>
      </c>
      <c r="F14" s="130" t="s">
        <v>45</v>
      </c>
      <c r="G14" s="125">
        <f>G11+G12+G13</f>
        <v>13</v>
      </c>
      <c r="H14" s="125"/>
    </row>
    <row r="15" spans="1:10" x14ac:dyDescent="0.25">
      <c r="A15" s="125" t="s">
        <v>47</v>
      </c>
      <c r="B15" s="125">
        <v>2</v>
      </c>
      <c r="C15" s="125"/>
      <c r="D15" s="125" t="s">
        <v>47</v>
      </c>
      <c r="E15" s="125">
        <v>2</v>
      </c>
      <c r="F15" s="125" t="s">
        <v>47</v>
      </c>
      <c r="G15" s="125">
        <v>2</v>
      </c>
      <c r="H15" s="125"/>
      <c r="I15" s="125" t="s">
        <v>47</v>
      </c>
      <c r="J15" s="125">
        <v>2</v>
      </c>
    </row>
    <row r="16" spans="1:10" x14ac:dyDescent="0.25">
      <c r="A16" s="125" t="s">
        <v>48</v>
      </c>
      <c r="B16" s="125">
        <v>1</v>
      </c>
      <c r="C16" s="125"/>
      <c r="D16" s="125" t="s">
        <v>48</v>
      </c>
      <c r="E16" s="125">
        <v>1</v>
      </c>
      <c r="F16" s="125" t="s">
        <v>48</v>
      </c>
      <c r="G16" s="125">
        <v>1</v>
      </c>
      <c r="H16" s="125"/>
      <c r="I16" s="125" t="s">
        <v>48</v>
      </c>
      <c r="J16" s="125">
        <v>1</v>
      </c>
    </row>
    <row r="17" spans="1:10" x14ac:dyDescent="0.25">
      <c r="A17" s="125" t="s">
        <v>49</v>
      </c>
      <c r="B17" s="125">
        <v>6</v>
      </c>
      <c r="C17" s="125"/>
      <c r="D17" s="125" t="s">
        <v>49</v>
      </c>
      <c r="E17" s="125">
        <v>6</v>
      </c>
      <c r="F17" s="125" t="s">
        <v>49</v>
      </c>
      <c r="G17" s="125">
        <v>6</v>
      </c>
      <c r="H17" s="125"/>
      <c r="I17" s="125"/>
      <c r="J17" s="125"/>
    </row>
    <row r="18" spans="1:10" x14ac:dyDescent="0.25">
      <c r="A18" s="125" t="s">
        <v>50</v>
      </c>
      <c r="B18" s="125">
        <v>1</v>
      </c>
      <c r="C18" s="125"/>
      <c r="D18" s="125" t="s">
        <v>50</v>
      </c>
      <c r="E18" s="125">
        <v>1</v>
      </c>
      <c r="F18" s="125" t="s">
        <v>50</v>
      </c>
      <c r="G18" s="125">
        <v>1</v>
      </c>
      <c r="H18" s="125"/>
      <c r="I18" s="125"/>
      <c r="J18" s="125"/>
    </row>
    <row r="19" spans="1:10" x14ac:dyDescent="0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</row>
    <row r="20" spans="1:10" x14ac:dyDescent="0.25">
      <c r="A20" s="125" t="s">
        <v>51</v>
      </c>
      <c r="B20" s="125">
        <f>B5+B10+B15+B16+B17+B18</f>
        <v>52</v>
      </c>
      <c r="C20" s="125"/>
      <c r="D20" s="125" t="s">
        <v>51</v>
      </c>
      <c r="E20" s="125">
        <f>E5+E9+E14+E15+E16+E17+E18</f>
        <v>52</v>
      </c>
      <c r="F20" s="125" t="s">
        <v>51</v>
      </c>
      <c r="G20" s="125">
        <f>G5+G9+G14+G15+G16+G17+G18</f>
        <v>52</v>
      </c>
      <c r="H20" s="125"/>
      <c r="I20" s="125"/>
      <c r="J20" s="125"/>
    </row>
  </sheetData>
  <mergeCells count="4">
    <mergeCell ref="A1:B1"/>
    <mergeCell ref="D1:E1"/>
    <mergeCell ref="F1:G1"/>
    <mergeCell ref="I1:J1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12" sqref="E12"/>
    </sheetView>
  </sheetViews>
  <sheetFormatPr baseColWidth="10" defaultColWidth="11.42578125" defaultRowHeight="12.75" x14ac:dyDescent="0.2"/>
  <cols>
    <col min="1" max="1" width="6.140625" style="142" customWidth="1"/>
    <col min="2" max="2" width="34.28515625" style="139" customWidth="1"/>
    <col min="3" max="5" width="11.42578125" style="142"/>
    <col min="6" max="6" width="11.42578125" style="139"/>
    <col min="7" max="7" width="43" style="139" customWidth="1"/>
    <col min="8" max="16384" width="11.42578125" style="139"/>
  </cols>
  <sheetData>
    <row r="1" spans="1:5" ht="15" customHeight="1" x14ac:dyDescent="0.2">
      <c r="A1" s="324" t="s">
        <v>151</v>
      </c>
      <c r="B1" s="324"/>
      <c r="C1" s="140" t="s">
        <v>53</v>
      </c>
      <c r="D1" s="140" t="s">
        <v>80</v>
      </c>
      <c r="E1" s="140" t="s">
        <v>38</v>
      </c>
    </row>
    <row r="2" spans="1:5" ht="15" customHeight="1" x14ac:dyDescent="0.2">
      <c r="A2" s="150">
        <v>1</v>
      </c>
      <c r="B2" s="190" t="s">
        <v>84</v>
      </c>
      <c r="C2" s="140" t="s">
        <v>36</v>
      </c>
      <c r="D2" s="140" t="s">
        <v>35</v>
      </c>
      <c r="E2" s="140">
        <v>30</v>
      </c>
    </row>
    <row r="3" spans="1:5" ht="15" customHeight="1" x14ac:dyDescent="0.2">
      <c r="A3" s="140">
        <v>2</v>
      </c>
      <c r="B3" s="103" t="s">
        <v>83</v>
      </c>
      <c r="C3" s="140" t="s">
        <v>36</v>
      </c>
      <c r="D3" s="140" t="s">
        <v>35</v>
      </c>
      <c r="E3" s="140">
        <v>20</v>
      </c>
    </row>
    <row r="4" spans="1:5" ht="15" customHeight="1" x14ac:dyDescent="0.2">
      <c r="A4" s="140">
        <v>3</v>
      </c>
      <c r="B4" s="190" t="s">
        <v>54</v>
      </c>
      <c r="C4" s="140" t="s">
        <v>36</v>
      </c>
      <c r="D4" s="140" t="s">
        <v>36</v>
      </c>
      <c r="E4" s="140">
        <v>40</v>
      </c>
    </row>
    <row r="5" spans="1:5" ht="15" customHeight="1" x14ac:dyDescent="0.2">
      <c r="A5" s="140">
        <v>4</v>
      </c>
      <c r="B5" s="190" t="s">
        <v>117</v>
      </c>
      <c r="C5" s="140" t="s">
        <v>36</v>
      </c>
      <c r="D5" s="140" t="s">
        <v>36</v>
      </c>
      <c r="E5" s="140">
        <v>30</v>
      </c>
    </row>
    <row r="6" spans="1:5" ht="15" customHeight="1" x14ac:dyDescent="0.2">
      <c r="A6" s="140">
        <v>5</v>
      </c>
      <c r="B6" s="190" t="s">
        <v>142</v>
      </c>
      <c r="C6" s="140" t="s">
        <v>37</v>
      </c>
      <c r="D6" s="140"/>
      <c r="E6" s="140">
        <v>600</v>
      </c>
    </row>
    <row r="7" spans="1:5" x14ac:dyDescent="0.2">
      <c r="A7" s="140"/>
      <c r="B7" s="151" t="s">
        <v>55</v>
      </c>
      <c r="C7" s="140"/>
      <c r="D7" s="140"/>
      <c r="E7" s="140">
        <f>SUM(E2:E6)</f>
        <v>720</v>
      </c>
    </row>
    <row r="8" spans="1:5" ht="13.5" thickBot="1" x14ac:dyDescent="0.25">
      <c r="B8" s="143"/>
      <c r="C8" s="143"/>
      <c r="D8" s="143"/>
      <c r="E8" s="143"/>
    </row>
    <row r="9" spans="1:5" ht="13.5" thickBot="1" x14ac:dyDescent="0.25">
      <c r="B9" s="144" t="s">
        <v>58</v>
      </c>
      <c r="C9" s="328" t="s">
        <v>57</v>
      </c>
      <c r="D9" s="328"/>
      <c r="E9" s="329"/>
    </row>
    <row r="10" spans="1:5" x14ac:dyDescent="0.2">
      <c r="B10" s="147"/>
      <c r="C10" s="137" t="s">
        <v>53</v>
      </c>
      <c r="D10" s="137" t="s">
        <v>80</v>
      </c>
      <c r="E10" s="138" t="s">
        <v>38</v>
      </c>
    </row>
    <row r="11" spans="1:5" x14ac:dyDescent="0.2">
      <c r="B11" s="147" t="s">
        <v>28</v>
      </c>
      <c r="C11" s="140" t="s">
        <v>36</v>
      </c>
      <c r="D11" s="140" t="s">
        <v>35</v>
      </c>
      <c r="E11" s="141">
        <v>20</v>
      </c>
    </row>
    <row r="12" spans="1:5" x14ac:dyDescent="0.2">
      <c r="B12" s="147" t="s">
        <v>90</v>
      </c>
      <c r="C12" s="140" t="s">
        <v>36</v>
      </c>
      <c r="D12" s="140" t="s">
        <v>36</v>
      </c>
      <c r="E12" s="141">
        <v>30</v>
      </c>
    </row>
    <row r="13" spans="1:5" x14ac:dyDescent="0.2">
      <c r="B13" s="147" t="s">
        <v>108</v>
      </c>
      <c r="C13" s="140" t="s">
        <v>36</v>
      </c>
      <c r="D13" s="140" t="s">
        <v>36</v>
      </c>
      <c r="E13" s="141">
        <v>30</v>
      </c>
    </row>
    <row r="14" spans="1:5" x14ac:dyDescent="0.2">
      <c r="B14" s="148" t="s">
        <v>59</v>
      </c>
      <c r="C14" s="140"/>
      <c r="D14" s="140"/>
      <c r="E14" s="141"/>
    </row>
    <row r="15" spans="1:5" x14ac:dyDescent="0.2">
      <c r="B15" s="145" t="s">
        <v>60</v>
      </c>
      <c r="C15" s="140"/>
      <c r="D15" s="140"/>
      <c r="E15" s="141"/>
    </row>
    <row r="16" spans="1:5" x14ac:dyDescent="0.2">
      <c r="B16" s="145" t="s">
        <v>152</v>
      </c>
      <c r="C16" s="140"/>
      <c r="D16" s="140"/>
      <c r="E16" s="141"/>
    </row>
    <row r="17" spans="2:7" ht="25.5" x14ac:dyDescent="0.2">
      <c r="B17" s="191" t="s">
        <v>155</v>
      </c>
      <c r="C17" s="140"/>
      <c r="D17" s="140"/>
      <c r="E17" s="141"/>
      <c r="G17" s="149" t="s">
        <v>81</v>
      </c>
    </row>
    <row r="18" spans="2:7" ht="26.25" customHeight="1" x14ac:dyDescent="0.2">
      <c r="B18" s="192" t="s">
        <v>154</v>
      </c>
      <c r="C18" s="143"/>
      <c r="D18" s="143"/>
      <c r="E18" s="240">
        <f>E11+E12+E13</f>
        <v>80</v>
      </c>
    </row>
    <row r="19" spans="2:7" ht="26.25" customHeight="1" x14ac:dyDescent="0.2"/>
    <row r="20" spans="2:7" ht="26.25" customHeight="1" thickBot="1" x14ac:dyDescent="0.25"/>
    <row r="21" spans="2:7" x14ac:dyDescent="0.2">
      <c r="B21" s="144" t="s">
        <v>56</v>
      </c>
      <c r="C21" s="325" t="s">
        <v>57</v>
      </c>
      <c r="D21" s="326"/>
      <c r="E21" s="327"/>
    </row>
    <row r="22" spans="2:7" x14ac:dyDescent="0.2">
      <c r="B22" s="145" t="s">
        <v>22</v>
      </c>
      <c r="C22" s="140" t="s">
        <v>35</v>
      </c>
      <c r="D22" s="140">
        <v>1</v>
      </c>
      <c r="E22" s="141">
        <v>39</v>
      </c>
    </row>
    <row r="23" spans="2:7" ht="13.5" thickBot="1" x14ac:dyDescent="0.25">
      <c r="B23" s="146" t="s">
        <v>23</v>
      </c>
      <c r="C23" s="140" t="s">
        <v>36</v>
      </c>
      <c r="D23" s="140">
        <v>1</v>
      </c>
      <c r="E23" s="141">
        <v>39</v>
      </c>
    </row>
    <row r="25" spans="2:7" x14ac:dyDescent="0.2">
      <c r="E25" s="142">
        <f>E22+E23</f>
        <v>78</v>
      </c>
    </row>
  </sheetData>
  <mergeCells count="3">
    <mergeCell ref="A1:B1"/>
    <mergeCell ref="C21:E21"/>
    <mergeCell ref="C9:E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F14" sqref="F14"/>
    </sheetView>
  </sheetViews>
  <sheetFormatPr baseColWidth="10" defaultRowHeight="15" x14ac:dyDescent="0.25"/>
  <cols>
    <col min="1" max="1" width="6.7109375" customWidth="1"/>
    <col min="2" max="2" width="23.85546875" customWidth="1"/>
  </cols>
  <sheetData>
    <row r="1" spans="1:10" ht="15.75" thickBot="1" x14ac:dyDescent="0.3">
      <c r="A1" s="330" t="s">
        <v>127</v>
      </c>
      <c r="B1" s="331"/>
      <c r="C1" s="198" t="s">
        <v>156</v>
      </c>
      <c r="D1" s="198" t="s">
        <v>3</v>
      </c>
      <c r="E1" s="198" t="s">
        <v>4</v>
      </c>
      <c r="F1" s="198" t="s">
        <v>5</v>
      </c>
      <c r="G1" s="198" t="s">
        <v>157</v>
      </c>
      <c r="H1" s="198" t="s">
        <v>53</v>
      </c>
      <c r="I1" s="198" t="s">
        <v>158</v>
      </c>
      <c r="J1" s="198" t="s">
        <v>159</v>
      </c>
    </row>
    <row r="2" spans="1:10" ht="39.75" thickBot="1" x14ac:dyDescent="0.3">
      <c r="A2" s="199">
        <v>1</v>
      </c>
      <c r="B2" s="201" t="s">
        <v>85</v>
      </c>
      <c r="C2" s="202">
        <v>75</v>
      </c>
      <c r="D2" s="202">
        <v>75</v>
      </c>
      <c r="E2" s="200"/>
      <c r="F2" s="202" t="s">
        <v>8</v>
      </c>
      <c r="G2" s="202" t="s">
        <v>7</v>
      </c>
      <c r="H2" s="203" t="s">
        <v>34</v>
      </c>
      <c r="I2" s="202" t="s">
        <v>34</v>
      </c>
      <c r="J2" s="204"/>
    </row>
    <row r="3" spans="1:10" ht="27" thickBot="1" x14ac:dyDescent="0.3">
      <c r="A3" s="199">
        <v>2</v>
      </c>
      <c r="B3" s="201" t="s">
        <v>70</v>
      </c>
      <c r="C3" s="202">
        <v>60</v>
      </c>
      <c r="D3" s="202">
        <v>60</v>
      </c>
      <c r="E3" s="200"/>
      <c r="F3" s="202" t="s">
        <v>10</v>
      </c>
      <c r="G3" s="202" t="s">
        <v>7</v>
      </c>
      <c r="H3" s="203" t="s">
        <v>34</v>
      </c>
      <c r="I3" s="203" t="s">
        <v>35</v>
      </c>
      <c r="J3" s="204"/>
    </row>
    <row r="4" spans="1:10" ht="27" thickBot="1" x14ac:dyDescent="0.3">
      <c r="A4" s="199">
        <v>3</v>
      </c>
      <c r="B4" s="201" t="s">
        <v>160</v>
      </c>
      <c r="C4" s="202">
        <v>30</v>
      </c>
      <c r="D4" s="202">
        <v>30</v>
      </c>
      <c r="E4" s="200"/>
      <c r="F4" s="202" t="s">
        <v>10</v>
      </c>
      <c r="G4" s="202" t="s">
        <v>7</v>
      </c>
      <c r="H4" s="203" t="s">
        <v>34</v>
      </c>
      <c r="I4" s="203" t="s">
        <v>35</v>
      </c>
      <c r="J4" s="204"/>
    </row>
    <row r="5" spans="1:10" ht="27" thickBot="1" x14ac:dyDescent="0.3">
      <c r="A5" s="199">
        <v>4</v>
      </c>
      <c r="B5" s="201" t="s">
        <v>92</v>
      </c>
      <c r="C5" s="202">
        <v>45</v>
      </c>
      <c r="D5" s="202">
        <v>45</v>
      </c>
      <c r="E5" s="200"/>
      <c r="F5" s="202" t="s">
        <v>10</v>
      </c>
      <c r="G5" s="202" t="s">
        <v>7</v>
      </c>
      <c r="H5" s="203" t="s">
        <v>34</v>
      </c>
      <c r="I5" s="203" t="s">
        <v>35</v>
      </c>
      <c r="J5" s="204"/>
    </row>
    <row r="6" spans="1:10" ht="39.75" thickBot="1" x14ac:dyDescent="0.3">
      <c r="A6" s="199">
        <v>5</v>
      </c>
      <c r="B6" s="201" t="s">
        <v>161</v>
      </c>
      <c r="C6" s="202">
        <v>120</v>
      </c>
      <c r="D6" s="200"/>
      <c r="E6" s="202">
        <v>120</v>
      </c>
      <c r="F6" s="200"/>
      <c r="G6" s="202" t="s">
        <v>7</v>
      </c>
      <c r="H6" s="203" t="s">
        <v>34</v>
      </c>
      <c r="I6" s="203" t="s">
        <v>35</v>
      </c>
      <c r="J6" s="204"/>
    </row>
    <row r="7" spans="1:10" ht="27" thickBot="1" x14ac:dyDescent="0.3">
      <c r="A7" s="199">
        <v>6</v>
      </c>
      <c r="B7" s="201" t="s">
        <v>132</v>
      </c>
      <c r="C7" s="202">
        <v>26</v>
      </c>
      <c r="D7" s="202">
        <v>26</v>
      </c>
      <c r="E7" s="200"/>
      <c r="F7" s="202" t="s">
        <v>10</v>
      </c>
      <c r="G7" s="202" t="s">
        <v>7</v>
      </c>
      <c r="H7" s="203" t="s">
        <v>35</v>
      </c>
      <c r="I7" s="204"/>
      <c r="J7" s="203" t="s">
        <v>34</v>
      </c>
    </row>
    <row r="8" spans="1:10" ht="15.75" thickBot="1" x14ac:dyDescent="0.3">
      <c r="A8" s="199">
        <v>7</v>
      </c>
      <c r="B8" s="201" t="s">
        <v>134</v>
      </c>
      <c r="C8" s="202">
        <v>80</v>
      </c>
      <c r="D8" s="200"/>
      <c r="E8" s="202">
        <v>80</v>
      </c>
      <c r="F8" s="200"/>
      <c r="G8" s="202" t="s">
        <v>7</v>
      </c>
      <c r="H8" s="203" t="s">
        <v>35</v>
      </c>
      <c r="I8" s="204"/>
      <c r="J8" s="203" t="s">
        <v>35</v>
      </c>
    </row>
    <row r="9" spans="1:10" ht="15.75" thickBot="1" x14ac:dyDescent="0.3">
      <c r="A9" s="199">
        <v>8</v>
      </c>
      <c r="B9" s="201" t="s">
        <v>133</v>
      </c>
      <c r="C9" s="202">
        <v>30</v>
      </c>
      <c r="D9" s="202">
        <v>30</v>
      </c>
      <c r="E9" s="200"/>
      <c r="F9" s="202" t="s">
        <v>10</v>
      </c>
      <c r="G9" s="202" t="s">
        <v>7</v>
      </c>
      <c r="H9" s="203" t="s">
        <v>36</v>
      </c>
      <c r="I9" s="204"/>
      <c r="J9" s="203" t="s">
        <v>36</v>
      </c>
    </row>
    <row r="10" spans="1:10" ht="27" thickBot="1" x14ac:dyDescent="0.3">
      <c r="A10" s="199">
        <v>9</v>
      </c>
      <c r="B10" s="201" t="s">
        <v>141</v>
      </c>
      <c r="C10" s="202">
        <v>450</v>
      </c>
      <c r="D10" s="200"/>
      <c r="E10" s="202">
        <v>450</v>
      </c>
      <c r="F10" s="200"/>
      <c r="G10" s="202" t="s">
        <v>7</v>
      </c>
      <c r="H10" s="203" t="s">
        <v>37</v>
      </c>
      <c r="I10" s="203" t="s">
        <v>34</v>
      </c>
      <c r="J10" s="204"/>
    </row>
    <row r="11" spans="1:10" ht="15.75" thickBot="1" x14ac:dyDescent="0.3">
      <c r="A11" s="199"/>
      <c r="B11" s="201" t="s">
        <v>144</v>
      </c>
      <c r="C11" s="202">
        <f>SUM(C2:C10)</f>
        <v>916</v>
      </c>
      <c r="D11" s="202">
        <f>SUM(D2:D10)</f>
        <v>266</v>
      </c>
      <c r="E11" s="202">
        <v>650</v>
      </c>
      <c r="F11" s="200"/>
      <c r="G11" s="200"/>
      <c r="H11" s="204"/>
      <c r="I11" s="204"/>
      <c r="J11" s="204"/>
    </row>
    <row r="13" spans="1:10" x14ac:dyDescent="0.25">
      <c r="F13">
        <f>2515-840</f>
        <v>1675</v>
      </c>
    </row>
  </sheetData>
  <mergeCells count="1">
    <mergeCell ref="A1:B1"/>
  </mergeCells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20"/>
  <sheetViews>
    <sheetView workbookViewId="0">
      <selection activeCell="F21" sqref="F21"/>
    </sheetView>
  </sheetViews>
  <sheetFormatPr baseColWidth="10" defaultRowHeight="15" x14ac:dyDescent="0.25"/>
  <cols>
    <col min="1" max="1" width="6.7109375" customWidth="1"/>
    <col min="2" max="2" width="47.7109375" customWidth="1"/>
  </cols>
  <sheetData>
    <row r="1" spans="3:8" ht="15.75" thickBot="1" x14ac:dyDescent="0.3">
      <c r="C1" s="205">
        <v>916</v>
      </c>
      <c r="D1" s="205">
        <v>266</v>
      </c>
      <c r="F1" s="220">
        <v>890</v>
      </c>
      <c r="G1" s="220">
        <v>240</v>
      </c>
      <c r="H1" s="221">
        <v>650</v>
      </c>
    </row>
    <row r="2" spans="3:8" ht="15.75" thickBot="1" x14ac:dyDescent="0.3">
      <c r="C2" s="206"/>
      <c r="D2" s="206"/>
      <c r="F2" s="222"/>
      <c r="G2" s="222"/>
      <c r="H2" s="223"/>
    </row>
    <row r="3" spans="3:8" ht="15.75" thickBot="1" x14ac:dyDescent="0.3">
      <c r="C3" s="205">
        <v>426</v>
      </c>
      <c r="D3" s="205">
        <v>426</v>
      </c>
      <c r="F3" s="220">
        <v>305</v>
      </c>
      <c r="G3" s="220">
        <v>305</v>
      </c>
      <c r="H3" s="223"/>
    </row>
    <row r="4" spans="3:8" ht="15.75" thickBot="1" x14ac:dyDescent="0.3">
      <c r="C4" s="207"/>
      <c r="D4" s="206"/>
      <c r="F4" s="224"/>
      <c r="G4" s="222"/>
      <c r="H4" s="225"/>
    </row>
    <row r="5" spans="3:8" ht="15.75" thickBot="1" x14ac:dyDescent="0.3">
      <c r="C5" s="205">
        <v>457</v>
      </c>
      <c r="D5" s="205">
        <v>457</v>
      </c>
      <c r="F5" s="220">
        <v>457</v>
      </c>
      <c r="G5" s="220">
        <v>457</v>
      </c>
      <c r="H5" s="223"/>
    </row>
    <row r="6" spans="3:8" ht="15.75" thickBot="1" x14ac:dyDescent="0.3">
      <c r="C6" s="207"/>
      <c r="D6" s="206"/>
      <c r="F6" s="224"/>
      <c r="G6" s="222"/>
      <c r="H6" s="225"/>
    </row>
    <row r="7" spans="3:8" ht="15.75" thickBot="1" x14ac:dyDescent="0.3">
      <c r="C7" s="205">
        <v>200</v>
      </c>
      <c r="D7" s="205">
        <v>200</v>
      </c>
      <c r="F7" s="220">
        <v>185</v>
      </c>
      <c r="G7" s="220">
        <v>185</v>
      </c>
      <c r="H7" s="223"/>
    </row>
    <row r="8" spans="3:8" ht="15.75" thickBot="1" x14ac:dyDescent="0.3">
      <c r="C8" s="207"/>
      <c r="D8" s="206"/>
      <c r="F8" s="224"/>
      <c r="G8" s="222"/>
      <c r="H8" s="225"/>
    </row>
    <row r="9" spans="3:8" ht="15.75" thickBot="1" x14ac:dyDescent="0.3">
      <c r="C9" s="205">
        <v>144</v>
      </c>
      <c r="D9" s="205">
        <v>144</v>
      </c>
      <c r="F9" s="220">
        <v>162</v>
      </c>
      <c r="G9" s="220">
        <v>162</v>
      </c>
      <c r="H9" s="223"/>
    </row>
    <row r="10" spans="3:8" ht="15.75" thickBot="1" x14ac:dyDescent="0.3">
      <c r="C10" s="207"/>
      <c r="D10" s="206"/>
      <c r="F10" s="224"/>
      <c r="G10" s="222"/>
      <c r="H10" s="225"/>
    </row>
    <row r="11" spans="3:8" ht="15.75" thickBot="1" x14ac:dyDescent="0.3">
      <c r="C11" s="205">
        <v>70</v>
      </c>
      <c r="D11" s="205">
        <v>70</v>
      </c>
      <c r="F11" s="220">
        <v>70</v>
      </c>
      <c r="G11" s="220">
        <v>70</v>
      </c>
      <c r="H11" s="223"/>
    </row>
    <row r="12" spans="3:8" ht="15.75" thickBot="1" x14ac:dyDescent="0.3">
      <c r="C12" s="207"/>
      <c r="D12" s="206"/>
      <c r="F12" s="224"/>
      <c r="G12" s="222"/>
      <c r="H12" s="225"/>
    </row>
    <row r="13" spans="3:8" ht="15.75" thickBot="1" x14ac:dyDescent="0.3">
      <c r="C13" s="206">
        <v>112</v>
      </c>
      <c r="D13" s="206">
        <v>112</v>
      </c>
      <c r="F13" s="222">
        <v>112</v>
      </c>
      <c r="G13" s="222">
        <v>112</v>
      </c>
      <c r="H13" s="223"/>
    </row>
    <row r="14" spans="3:8" ht="15.75" thickBot="1" x14ac:dyDescent="0.3">
      <c r="C14" s="206"/>
      <c r="D14" s="206"/>
      <c r="F14" s="222"/>
      <c r="G14" s="222"/>
      <c r="H14" s="223"/>
    </row>
    <row r="15" spans="3:8" ht="15.75" thickBot="1" x14ac:dyDescent="0.3">
      <c r="C15" s="206">
        <v>45</v>
      </c>
      <c r="D15" s="206">
        <v>45</v>
      </c>
      <c r="F15" s="222">
        <v>229</v>
      </c>
      <c r="G15" s="222">
        <v>229</v>
      </c>
      <c r="H15" s="223"/>
    </row>
    <row r="16" spans="3:8" ht="15.75" thickBot="1" x14ac:dyDescent="0.3">
      <c r="C16" s="206"/>
      <c r="D16" s="206"/>
      <c r="F16" s="222"/>
      <c r="G16" s="222"/>
      <c r="H16" s="223"/>
    </row>
    <row r="17" spans="3:8" ht="15.75" thickBot="1" x14ac:dyDescent="0.3">
      <c r="F17" s="226">
        <f>F1+F3+F5+F7+F9+F11+F13+F15</f>
        <v>2410</v>
      </c>
      <c r="G17" s="226">
        <f>G1+G3+G5+G7+G9+G11+G13+G15</f>
        <v>1760</v>
      </c>
      <c r="H17" s="227">
        <v>650</v>
      </c>
    </row>
    <row r="18" spans="3:8" x14ac:dyDescent="0.25">
      <c r="C18">
        <f>SUM(C1:C15)</f>
        <v>2370</v>
      </c>
      <c r="D18">
        <f>SUM(D1:D15)</f>
        <v>1720</v>
      </c>
    </row>
    <row r="19" spans="3:8" x14ac:dyDescent="0.25">
      <c r="F19">
        <v>871</v>
      </c>
    </row>
    <row r="20" spans="3:8" x14ac:dyDescent="0.25">
      <c r="F20">
        <f>F17+F19</f>
        <v>3281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MAPA 4 años</vt:lpstr>
      <vt:lpstr>Disciplinas-Asig</vt:lpstr>
      <vt:lpstr>Res horas disc</vt:lpstr>
      <vt:lpstr>Calendario</vt:lpstr>
      <vt:lpstr>Propias-Opt-Elect</vt:lpstr>
      <vt:lpstr>Hoja1</vt:lpstr>
      <vt:lpstr>Hoja3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Martín</dc:creator>
  <cp:lastModifiedBy>Formatur</cp:lastModifiedBy>
  <cp:lastPrinted>2016-03-19T16:46:39Z</cp:lastPrinted>
  <dcterms:created xsi:type="dcterms:W3CDTF">2014-03-15T14:25:44Z</dcterms:created>
  <dcterms:modified xsi:type="dcterms:W3CDTF">2017-01-20T12:42:20Z</dcterms:modified>
</cp:coreProperties>
</file>