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55" windowHeight="6135" activeTab="1"/>
  </bookViews>
  <sheets>
    <sheet name="PPD-Base" sheetId="1" r:id="rId1"/>
    <sheet name="mapa curricular" sheetId="2" r:id="rId2"/>
  </sheets>
  <definedNames>
    <definedName name="_xlnm.Print_Area" localSheetId="1">'mapa curricular'!$A$1:$M$87</definedName>
    <definedName name="_xlnm.Print_Area" localSheetId="0">'PPD-Base'!$A$1:$L$171</definedName>
  </definedNames>
  <calcPr fullCalcOnLoad="1"/>
</workbook>
</file>

<file path=xl/sharedStrings.xml><?xml version="1.0" encoding="utf-8"?>
<sst xmlns="http://schemas.openxmlformats.org/spreadsheetml/2006/main" count="422" uniqueCount="252">
  <si>
    <t>CANTIDAD DE HORAS</t>
  </si>
  <si>
    <t>DISTRIB. POR AÑOS</t>
  </si>
  <si>
    <t>DISTRIB. DE LAS HORAS POR AÑO ACAD.</t>
  </si>
  <si>
    <t>PRACT.</t>
  </si>
  <si>
    <t>EXAMEN</t>
  </si>
  <si>
    <t>TRABAJO</t>
  </si>
  <si>
    <t>No</t>
  </si>
  <si>
    <t>DISCIPLINA Y ASIGNATURA</t>
  </si>
  <si>
    <t>TOTAL</t>
  </si>
  <si>
    <t>CLASE</t>
  </si>
  <si>
    <t xml:space="preserve">LABORAL </t>
  </si>
  <si>
    <t>FINAL DE</t>
  </si>
  <si>
    <t>DE</t>
  </si>
  <si>
    <t>INVEST.</t>
  </si>
  <si>
    <t>ASIGNAT.</t>
  </si>
  <si>
    <t>CURSO</t>
  </si>
  <si>
    <t>CURRÍCULO BASE</t>
  </si>
  <si>
    <t>HISTORIA DE CUBA</t>
  </si>
  <si>
    <t>Historia de Cuba I</t>
  </si>
  <si>
    <t>Historia de Cuba II</t>
  </si>
  <si>
    <t>PRÁCTICA INTEGRAL DE LA LENGUA ESPAÑOLA</t>
  </si>
  <si>
    <t>Práctica integral de la lengua española I</t>
  </si>
  <si>
    <t>Práctica integral de la lengua española II</t>
  </si>
  <si>
    <t>INFORMÁTICA EDUCATIVA</t>
  </si>
  <si>
    <t>PREPARACIÓN PARA LA DEFENSA</t>
  </si>
  <si>
    <t>FORMACIÓN PEDAGÓGICA GENERAL</t>
  </si>
  <si>
    <t>Pedagogía I</t>
  </si>
  <si>
    <t>Pedagogía II</t>
  </si>
  <si>
    <t>Psicología I</t>
  </si>
  <si>
    <t>Psicología II</t>
  </si>
  <si>
    <t>Organización e higiene escolar</t>
  </si>
  <si>
    <t>Historia de la educación</t>
  </si>
  <si>
    <t>Metodología de la investigación educativa I</t>
  </si>
  <si>
    <t>Metodología de la investigación educativa II</t>
  </si>
  <si>
    <t>CONTINÚA</t>
  </si>
  <si>
    <t>TOTAL DE EXÁMENES FINALES DEL CURRÍCULO BASE  Y  POR AÑO</t>
  </si>
  <si>
    <t>TOTAL DE TRABAJOS DE CURSO DEL CURRÍCULO BASE Y  POR AÑO</t>
  </si>
  <si>
    <t>CURRÍCULO PROPIO</t>
  </si>
  <si>
    <t>TOTAL DE HORAS DEL CURRÍCULO PROPIO POR FORMA  Y POR  AÑO</t>
  </si>
  <si>
    <t>TOTAL DE EXÁMENES FINALES DEL CURRÍCULO PROPIO  Y POR AÑO</t>
  </si>
  <si>
    <t>TOTAL DE TRABAJOS DE CURSO DEL CURRÍCULO PROPIO Y POR AÑO</t>
  </si>
  <si>
    <t xml:space="preserve">CURRÍCULO OPTATIVO/ELECTIVO   </t>
  </si>
  <si>
    <t xml:space="preserve">TOTAL DE HORAS DEL CURRÍCULO OPTATIVO/ELECTIVO POR FORMA Y POR AÑO </t>
  </si>
  <si>
    <t>TOTAL DE EXÁMENES FINALES DEL CURRÍCULO OPTATIVO/ELECTIVO Y POR AÑO</t>
  </si>
  <si>
    <t>TOTAL DE TRABAJOS DE CURSO DEL CURRÍCULO OPTATIVO/ELECTIVO Y POR AÑO</t>
  </si>
  <si>
    <t>T O T A L E S</t>
  </si>
  <si>
    <t>TOTAL  DE  HORAS  DEL CURRÍCULO  POR  FORMA  Y POR AÑO</t>
  </si>
  <si>
    <t>Matemática I</t>
  </si>
  <si>
    <t>Matemática II</t>
  </si>
  <si>
    <t>Matemática III</t>
  </si>
  <si>
    <t>Práctica de la Lengua inglesa I</t>
  </si>
  <si>
    <t>Práctica de la Lengua inglesa II</t>
  </si>
  <si>
    <t>ASIGNATURAS OPTATIVAS</t>
  </si>
  <si>
    <t xml:space="preserve">REPÚBLICA DE CUBA </t>
  </si>
  <si>
    <t>MINISTERIO DE EDUCACIÓN SUPERIOR</t>
  </si>
  <si>
    <t>PLAN DEL PROCESO DOCENTE</t>
  </si>
  <si>
    <t xml:space="preserve">Aprobado : </t>
  </si>
  <si>
    <t xml:space="preserve">           MINISTRO DE EDUCACIÓN SUPERIOR                    </t>
  </si>
  <si>
    <t>de</t>
  </si>
  <si>
    <t>Didáctica de las especialidades de la ETP I</t>
  </si>
  <si>
    <t>Didáctica de las especialidades de la ETP II</t>
  </si>
  <si>
    <t>DIDACTICA DE LAS ESPECIALIDADES DE LA ETP</t>
  </si>
  <si>
    <t xml:space="preserve"> MINISTERIO DE EDUCACIÓN SUPERIOR.</t>
  </si>
  <si>
    <t>PRIMER AÑO.</t>
  </si>
  <si>
    <t>PRIMER SEMESTRE</t>
  </si>
  <si>
    <t>SEGUNDO SEMESTRE</t>
  </si>
  <si>
    <t>Asignaturas</t>
  </si>
  <si>
    <t>EF</t>
  </si>
  <si>
    <t>TC</t>
  </si>
  <si>
    <t>H</t>
  </si>
  <si>
    <t>S</t>
  </si>
  <si>
    <t>H/S</t>
  </si>
  <si>
    <t>SEGUNDO AÑO</t>
  </si>
  <si>
    <t>SM</t>
  </si>
  <si>
    <t>TERCER AÑO</t>
  </si>
  <si>
    <t>CUARTO AÑO</t>
  </si>
  <si>
    <t>QUINTO AÑO.</t>
  </si>
  <si>
    <t xml:space="preserve"> </t>
  </si>
  <si>
    <t>Optativa II</t>
  </si>
  <si>
    <t>Optativa III</t>
  </si>
  <si>
    <t>MARXISMO LENINISMO E IDEARIO MARTIANO</t>
  </si>
  <si>
    <t>Filosofía Marxista Leninista</t>
  </si>
  <si>
    <t>Economía Política</t>
  </si>
  <si>
    <t>Teoría Sociopolítica</t>
  </si>
  <si>
    <t>Ética e Ideario Martianos</t>
  </si>
  <si>
    <t>TOTAL DE EXÁMENES FINALES DEL CURRÍCULO Y POR AÑO</t>
  </si>
  <si>
    <t>TOTAL DE TRABAJOS DE CURSO DEL CURRÍCULO  Y POR AÑO</t>
  </si>
  <si>
    <t>MSc. MIGUEL DìAZ-CANEL BERMÚDEZ</t>
  </si>
  <si>
    <t>PRÁCTICA DE LA LENGUA INGLESA</t>
  </si>
  <si>
    <t xml:space="preserve">Informática educativa </t>
  </si>
  <si>
    <t>Seguridad Nacional</t>
  </si>
  <si>
    <t>Defensa Nacional</t>
  </si>
  <si>
    <t>Educación Patriótica I</t>
  </si>
  <si>
    <t>Educación Patriótica II</t>
  </si>
  <si>
    <t>Educación Patriótica III</t>
  </si>
  <si>
    <t>Estadística</t>
  </si>
  <si>
    <t>EDUCACIÓN FÍSICA</t>
  </si>
  <si>
    <t>Educación Física I</t>
  </si>
  <si>
    <t>Educación Física II</t>
  </si>
  <si>
    <t>Educación Física III</t>
  </si>
  <si>
    <t>Educación Física IV</t>
  </si>
  <si>
    <t>EDUCACIÓN ARTÍSTICA</t>
  </si>
  <si>
    <t xml:space="preserve">Educación artística </t>
  </si>
  <si>
    <t>MAPA CURRICULAR. MODALIDAD PRESENCIAL</t>
  </si>
  <si>
    <t>10,1</t>
  </si>
  <si>
    <t>10,2</t>
  </si>
  <si>
    <t>10,3</t>
  </si>
  <si>
    <t>11,1</t>
  </si>
  <si>
    <t>11,2</t>
  </si>
  <si>
    <t>CONTABILIDAD</t>
  </si>
  <si>
    <t>12,1</t>
  </si>
  <si>
    <t>Contabilidad  I</t>
  </si>
  <si>
    <t>12,2</t>
  </si>
  <si>
    <t>Contabilidad  II</t>
  </si>
  <si>
    <t>12,3</t>
  </si>
  <si>
    <t>Contabilidad  III</t>
  </si>
  <si>
    <t>12,4</t>
  </si>
  <si>
    <t>Contabilidad  IV</t>
  </si>
  <si>
    <t>12,5</t>
  </si>
  <si>
    <t>COSTO</t>
  </si>
  <si>
    <t>13,1</t>
  </si>
  <si>
    <t xml:space="preserve"> Costo I</t>
  </si>
  <si>
    <t>13,2</t>
  </si>
  <si>
    <t>Costo II</t>
  </si>
  <si>
    <t>AUDITORÍA</t>
  </si>
  <si>
    <t>14,1</t>
  </si>
  <si>
    <t xml:space="preserve">Auditoría  General </t>
  </si>
  <si>
    <t>14,2</t>
  </si>
  <si>
    <t xml:space="preserve">Auditoría  </t>
  </si>
  <si>
    <t>ADMINISTRACIÓN FINANCIERA</t>
  </si>
  <si>
    <t>15,1</t>
  </si>
  <si>
    <t>Legislación Económica Financiera</t>
  </si>
  <si>
    <t>Matemática Financiera</t>
  </si>
  <si>
    <t>15,3</t>
  </si>
  <si>
    <t>15,4</t>
  </si>
  <si>
    <t>Sistemas Financieros</t>
  </si>
  <si>
    <t>15,5</t>
  </si>
  <si>
    <t>15,6</t>
  </si>
  <si>
    <t>Administración Financiera Empresarial</t>
  </si>
  <si>
    <t>15,7</t>
  </si>
  <si>
    <t>Análisis Económico Financiero</t>
  </si>
  <si>
    <t>15,8</t>
  </si>
  <si>
    <t>Investigación de Operaciones</t>
  </si>
  <si>
    <t>SISTEMA DE GESTIÓN</t>
  </si>
  <si>
    <t>16,1</t>
  </si>
  <si>
    <t>Economía de Empresa I</t>
  </si>
  <si>
    <t>16,2</t>
  </si>
  <si>
    <t>Economía de Empresa II</t>
  </si>
  <si>
    <t>16,3</t>
  </si>
  <si>
    <t>Planificación</t>
  </si>
  <si>
    <t>16,4</t>
  </si>
  <si>
    <t>FUNDAMENTOS DE ECONOMÍA</t>
  </si>
  <si>
    <t>17,1</t>
  </si>
  <si>
    <t>Fundamentos de Economía</t>
  </si>
  <si>
    <t>17,2</t>
  </si>
  <si>
    <t>Relaciones Económicas Internacionales</t>
  </si>
  <si>
    <t>17,3</t>
  </si>
  <si>
    <t>Pensamiento Económico</t>
  </si>
  <si>
    <t>17,4</t>
  </si>
  <si>
    <t>17,5</t>
  </si>
  <si>
    <t>Cuentas Nacionales</t>
  </si>
  <si>
    <t>REFLEXIÓN Y DEBATE</t>
  </si>
  <si>
    <t>18,1</t>
  </si>
  <si>
    <t>Reflexión y debate</t>
  </si>
  <si>
    <t>FORMACIÓN  LABORAL INVESTIGATIVA</t>
  </si>
  <si>
    <t>19,2</t>
  </si>
  <si>
    <t>19,3</t>
  </si>
  <si>
    <t>19,4</t>
  </si>
  <si>
    <t>19,5</t>
  </si>
  <si>
    <t>19,6</t>
  </si>
  <si>
    <t>Práctica de producción y servicios I</t>
  </si>
  <si>
    <t>19,7</t>
  </si>
  <si>
    <t>Práctica de producción y servicios II</t>
  </si>
  <si>
    <t>19,8</t>
  </si>
  <si>
    <t>Práctica de producción y servicios III</t>
  </si>
  <si>
    <t>Práctica de producción y servicios IV</t>
  </si>
  <si>
    <t>CULMINACIÓN DE ESTUDIOS</t>
  </si>
  <si>
    <t>Optativa I</t>
  </si>
  <si>
    <t>Optativa IV</t>
  </si>
  <si>
    <t>Optativa V</t>
  </si>
  <si>
    <t>Práctica integral de la lengua Española I</t>
  </si>
  <si>
    <t>x</t>
  </si>
  <si>
    <t>Reflexión y Debate</t>
  </si>
  <si>
    <t xml:space="preserve">TOTAL                 </t>
  </si>
  <si>
    <t>Práctica integral de la lengua Española II</t>
  </si>
  <si>
    <t>Práctica Lengua Inglesa II</t>
  </si>
  <si>
    <t xml:space="preserve">TOTAL                   </t>
  </si>
  <si>
    <t>Didáctica</t>
  </si>
  <si>
    <t>Teoría Socio Política</t>
  </si>
  <si>
    <t>Educación patriótica I</t>
  </si>
  <si>
    <t xml:space="preserve">Didáctica de las esp.ETP I </t>
  </si>
  <si>
    <t>Propia I</t>
  </si>
  <si>
    <t>Contabilidad II</t>
  </si>
  <si>
    <t>Sistema de Control Interno</t>
  </si>
  <si>
    <t>Educación Artística</t>
  </si>
  <si>
    <t>Educación patriótica II</t>
  </si>
  <si>
    <t>Contabilidad III</t>
  </si>
  <si>
    <t>Administración Financiera del Estado</t>
  </si>
  <si>
    <t>Investigación de operaciones</t>
  </si>
  <si>
    <t>Historia de la Educación</t>
  </si>
  <si>
    <t>Contabilidad IV</t>
  </si>
  <si>
    <t>Propia III</t>
  </si>
  <si>
    <t>Análisis económico financiero</t>
  </si>
  <si>
    <t>Relaciones económicas internacionales</t>
  </si>
  <si>
    <t>Propia II</t>
  </si>
  <si>
    <t>Optativa VI</t>
  </si>
  <si>
    <t xml:space="preserve">Microeconomía y Macroeconomía </t>
  </si>
  <si>
    <t xml:space="preserve"> PLAN DE ESTUDIO  D. CRD</t>
  </si>
  <si>
    <t xml:space="preserve">  Micro y Macroeconomía</t>
  </si>
  <si>
    <t>Educación patriótica III</t>
  </si>
  <si>
    <t>TOTAL DE HORAS DEL CURRÍCULO   BASE POR  FORMA Y POR AÑO</t>
  </si>
  <si>
    <t>Propia VII</t>
  </si>
  <si>
    <t>Sistemas Computarizados de Contabilidad</t>
  </si>
  <si>
    <t>Culminación de Estudios</t>
  </si>
  <si>
    <r>
      <t xml:space="preserve">CARRERA: </t>
    </r>
    <r>
      <rPr>
        <sz val="12"/>
        <rFont val="Arial"/>
        <family val="2"/>
      </rPr>
      <t xml:space="preserve">                         (CONTINUACIÓN PLAN DEL PROCESO DOCENTE)</t>
    </r>
  </si>
  <si>
    <t>Optativa VII</t>
  </si>
  <si>
    <t>Propia VIII</t>
  </si>
  <si>
    <t>Práctica docente  I</t>
  </si>
  <si>
    <t>Práctica docente III</t>
  </si>
  <si>
    <t>Práctica docente IV</t>
  </si>
  <si>
    <t>15,2</t>
  </si>
  <si>
    <t xml:space="preserve">Sistemas Computarizados de Contabilidad </t>
  </si>
  <si>
    <t>Auditoría</t>
  </si>
  <si>
    <t xml:space="preserve">Auditoría General </t>
  </si>
  <si>
    <t xml:space="preserve"> LICENCIATURA EN EDUCACIÓN,  CARRERA ECONOMÍA</t>
  </si>
  <si>
    <t>Etica e ideario martiano</t>
  </si>
  <si>
    <t>Optativa VIII</t>
  </si>
  <si>
    <t xml:space="preserve">Didáctica </t>
  </si>
  <si>
    <t>Legislacion Económica Financiera</t>
  </si>
  <si>
    <t>Práctica docente  II</t>
  </si>
  <si>
    <t>Práctica docente V</t>
  </si>
  <si>
    <t>19,9</t>
  </si>
  <si>
    <t xml:space="preserve">LAB </t>
  </si>
  <si>
    <t>TRAB</t>
  </si>
  <si>
    <t>MODALIDAD: PRESENCIAL CON TRES AÑOS A TIEMPO COMPLETO</t>
  </si>
  <si>
    <t>Didáctica de Espec ETP II</t>
  </si>
  <si>
    <t>Práctica de la Lengua Inglesa I</t>
  </si>
  <si>
    <t xml:space="preserve">Informática Educativa </t>
  </si>
  <si>
    <t>Costo I</t>
  </si>
  <si>
    <t xml:space="preserve"> Costo II</t>
  </si>
  <si>
    <t>MATEMÁTICA</t>
  </si>
  <si>
    <t xml:space="preserve">CARRERA: LICENCIATURA EN EDUCACIÓN. ECONOMÍA </t>
  </si>
  <si>
    <t>CALIFICACIÓN: LICENCIADO EN EDUCACIÓN</t>
  </si>
  <si>
    <t>INGRESOS A PARTIR CURSO 2012-2013</t>
  </si>
  <si>
    <t>Asignatura(s) propia(s)</t>
  </si>
  <si>
    <t>Propia IV Caja y Chequería</t>
  </si>
  <si>
    <t>Propia V Mercadotecnia</t>
  </si>
  <si>
    <t>Propia VI  Gestion de Capital Humano</t>
  </si>
  <si>
    <t>OptativaVII Comercio Internacional/ Gestion de procesos</t>
  </si>
  <si>
    <t xml:space="preserve">Organ. e Higiene Escolar </t>
  </si>
  <si>
    <t>Optativa V Tecnica Mercadotecnia/  Perfeccionamiento empresarial</t>
  </si>
  <si>
    <t>Optativa VI Sistema Tributario  /Precio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</si>
</sst>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$&quot;\ #,##0;\-&quot;$&quot;\ #,##0"/>
    <numFmt numFmtId="199" formatCode="&quot;$&quot;\ #,##0;[Red]\-&quot;$&quot;\ #,##0"/>
    <numFmt numFmtId="200" formatCode="&quot;$&quot;\ #,##0.00;\-&quot;$&quot;\ #,##0.00"/>
    <numFmt numFmtId="201" formatCode="&quot;$&quot;\ #,##0.00;[Red]\-&quot;$&quot;\ #,##0.00"/>
    <numFmt numFmtId="202" formatCode="_-&quot;$&quot;\ * #,##0_-;\-&quot;$&quot;\ * #,##0_-;_-&quot;$&quot;\ * &quot;-&quot;_-;_-@_-"/>
    <numFmt numFmtId="203" formatCode="_-&quot;$&quot;\ * #,##0.00_-;\-&quot;$&quot;\ * #,##0.00_-;_-&quot;$&quot;\ * &quot;-&quot;??_-;_-@_-"/>
    <numFmt numFmtId="204" formatCode="0.0"/>
  </numFmts>
  <fonts count="3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lbertus Xb (W1)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b/>
      <i/>
      <sz val="12"/>
      <name val="Arial"/>
      <family val="2"/>
    </font>
    <font>
      <sz val="12"/>
      <name val="Albertus Xb (W1)"/>
      <family val="0"/>
    </font>
    <font>
      <sz val="12"/>
      <name val="Times New Roman"/>
      <family val="1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63"/>
      </right>
      <top style="thin"/>
      <bottom style="medium"/>
    </border>
    <border>
      <left style="thin">
        <color indexed="63"/>
      </left>
      <right style="thin">
        <color indexed="63"/>
      </right>
      <top style="thin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6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24" borderId="0" xfId="0" applyFont="1" applyFill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 horizontal="left" vertical="center" wrapText="1" indent="1"/>
    </xf>
    <xf numFmtId="1" fontId="1" fillId="0" borderId="15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vertical="top" wrapText="1"/>
    </xf>
    <xf numFmtId="0" fontId="1" fillId="24" borderId="24" xfId="0" applyFont="1" applyFill="1" applyBorder="1" applyAlignment="1">
      <alignment horizontal="center"/>
    </xf>
    <xf numFmtId="1" fontId="1" fillId="24" borderId="13" xfId="0" applyNumberFormat="1" applyFont="1" applyFill="1" applyBorder="1" applyAlignment="1">
      <alignment horizontal="center"/>
    </xf>
    <xf numFmtId="0" fontId="1" fillId="24" borderId="25" xfId="0" applyFont="1" applyFill="1" applyBorder="1" applyAlignment="1">
      <alignment/>
    </xf>
    <xf numFmtId="0" fontId="1" fillId="24" borderId="26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left" vertical="top" wrapText="1"/>
    </xf>
    <xf numFmtId="0" fontId="1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0" xfId="0" applyFont="1" applyFill="1" applyAlignment="1">
      <alignment/>
    </xf>
    <xf numFmtId="0" fontId="1" fillId="24" borderId="23" xfId="0" applyFont="1" applyFill="1" applyBorder="1" applyAlignment="1">
      <alignment horizontal="left"/>
    </xf>
    <xf numFmtId="0" fontId="1" fillId="24" borderId="24" xfId="0" applyFont="1" applyFill="1" applyBorder="1" applyAlignment="1">
      <alignment/>
    </xf>
    <xf numFmtId="0" fontId="1" fillId="24" borderId="27" xfId="0" applyFont="1" applyFill="1" applyBorder="1" applyAlignment="1">
      <alignment vertical="top" wrapText="1"/>
    </xf>
    <xf numFmtId="0" fontId="1" fillId="24" borderId="28" xfId="0" applyFont="1" applyFill="1" applyBorder="1" applyAlignment="1">
      <alignment horizontal="center"/>
    </xf>
    <xf numFmtId="0" fontId="1" fillId="24" borderId="28" xfId="0" applyFont="1" applyFill="1" applyBorder="1" applyAlignment="1">
      <alignment/>
    </xf>
    <xf numFmtId="0" fontId="1" fillId="24" borderId="29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7" fillId="24" borderId="35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left"/>
    </xf>
    <xf numFmtId="0" fontId="1" fillId="24" borderId="23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24" borderId="6" xfId="0" applyFont="1" applyFill="1" applyBorder="1" applyAlignment="1">
      <alignment horizontal="center" vertical="center" wrapText="1"/>
    </xf>
    <xf numFmtId="0" fontId="7" fillId="24" borderId="6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/>
    </xf>
    <xf numFmtId="0" fontId="1" fillId="24" borderId="6" xfId="0" applyFont="1" applyFill="1" applyBorder="1" applyAlignment="1">
      <alignment horizontal="center"/>
    </xf>
    <xf numFmtId="0" fontId="1" fillId="24" borderId="6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 vertical="top" wrapText="1"/>
    </xf>
    <xf numFmtId="0" fontId="1" fillId="24" borderId="6" xfId="0" applyFont="1" applyFill="1" applyBorder="1" applyAlignment="1">
      <alignment horizontal="left" vertical="top" wrapText="1"/>
    </xf>
    <xf numFmtId="0" fontId="1" fillId="24" borderId="10" xfId="0" applyNumberFormat="1" applyFont="1" applyFill="1" applyBorder="1" applyAlignment="1">
      <alignment horizontal="left" vertical="distributed"/>
    </xf>
    <xf numFmtId="0" fontId="1" fillId="24" borderId="10" xfId="0" applyFont="1" applyFill="1" applyBorder="1" applyAlignment="1">
      <alignment/>
    </xf>
    <xf numFmtId="0" fontId="0" fillId="24" borderId="6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6" xfId="0" applyFont="1" applyFill="1" applyBorder="1" applyAlignment="1">
      <alignment/>
    </xf>
    <xf numFmtId="0" fontId="0" fillId="24" borderId="6" xfId="0" applyFont="1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1" fillId="24" borderId="6" xfId="0" applyNumberFormat="1" applyFont="1" applyFill="1" applyBorder="1" applyAlignment="1">
      <alignment horizontal="left" vertical="distributed"/>
    </xf>
    <xf numFmtId="0" fontId="1" fillId="24" borderId="36" xfId="0" applyFont="1" applyFill="1" applyBorder="1" applyAlignment="1">
      <alignment horizontal="center"/>
    </xf>
    <xf numFmtId="1" fontId="1" fillId="24" borderId="37" xfId="0" applyNumberFormat="1" applyFont="1" applyFill="1" applyBorder="1" applyAlignment="1">
      <alignment horizontal="center"/>
    </xf>
    <xf numFmtId="0" fontId="1" fillId="24" borderId="38" xfId="0" applyFont="1" applyFill="1" applyBorder="1" applyAlignment="1">
      <alignment/>
    </xf>
    <xf numFmtId="0" fontId="1" fillId="24" borderId="39" xfId="0" applyFont="1" applyFill="1" applyBorder="1" applyAlignment="1">
      <alignment horizontal="center"/>
    </xf>
    <xf numFmtId="1" fontId="1" fillId="24" borderId="40" xfId="0" applyNumberFormat="1" applyFont="1" applyFill="1" applyBorder="1" applyAlignment="1">
      <alignment horizontal="center"/>
    </xf>
    <xf numFmtId="0" fontId="2" fillId="24" borderId="41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1" fontId="1" fillId="24" borderId="15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43" xfId="0" applyFont="1" applyFill="1" applyBorder="1" applyAlignment="1">
      <alignment horizontal="left" vertical="center" wrapText="1" indent="1"/>
    </xf>
    <xf numFmtId="0" fontId="3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0" fillId="24" borderId="44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/>
    </xf>
    <xf numFmtId="0" fontId="0" fillId="24" borderId="45" xfId="0" applyFont="1" applyFill="1" applyBorder="1" applyAlignment="1">
      <alignment/>
    </xf>
    <xf numFmtId="0" fontId="0" fillId="24" borderId="46" xfId="0" applyFont="1" applyFill="1" applyBorder="1" applyAlignment="1">
      <alignment/>
    </xf>
    <xf numFmtId="0" fontId="7" fillId="24" borderId="17" xfId="0" applyFont="1" applyFill="1" applyBorder="1" applyAlignment="1">
      <alignment horizontal="center" vertical="center" wrapText="1"/>
    </xf>
    <xf numFmtId="0" fontId="7" fillId="24" borderId="47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1" fontId="1" fillId="24" borderId="48" xfId="0" applyNumberFormat="1" applyFont="1" applyFill="1" applyBorder="1" applyAlignment="1">
      <alignment horizontal="center"/>
    </xf>
    <xf numFmtId="0" fontId="1" fillId="24" borderId="39" xfId="0" applyFont="1" applyFill="1" applyBorder="1" applyAlignment="1">
      <alignment/>
    </xf>
    <xf numFmtId="0" fontId="0" fillId="24" borderId="28" xfId="0" applyFont="1" applyFill="1" applyBorder="1" applyAlignment="1">
      <alignment horizontal="center"/>
    </xf>
    <xf numFmtId="1" fontId="1" fillId="24" borderId="49" xfId="0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left" vertical="top" wrapText="1"/>
    </xf>
    <xf numFmtId="0" fontId="0" fillId="24" borderId="23" xfId="0" applyFont="1" applyFill="1" applyBorder="1" applyAlignment="1">
      <alignment/>
    </xf>
    <xf numFmtId="0" fontId="1" fillId="24" borderId="50" xfId="0" applyFont="1" applyFill="1" applyBorder="1" applyAlignment="1">
      <alignment/>
    </xf>
    <xf numFmtId="1" fontId="2" fillId="24" borderId="13" xfId="0" applyNumberFormat="1" applyFont="1" applyFill="1" applyBorder="1" applyAlignment="1">
      <alignment horizontal="center"/>
    </xf>
    <xf numFmtId="0" fontId="0" fillId="24" borderId="51" xfId="0" applyFont="1" applyFill="1" applyBorder="1" applyAlignment="1">
      <alignment/>
    </xf>
    <xf numFmtId="0" fontId="0" fillId="24" borderId="0" xfId="0" applyFont="1" applyFill="1" applyBorder="1" applyAlignment="1">
      <alignment horizontal="left" vertical="center" wrapText="1" indent="1"/>
    </xf>
    <xf numFmtId="204" fontId="0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5" fillId="24" borderId="45" xfId="0" applyFont="1" applyFill="1" applyBorder="1" applyAlignment="1">
      <alignment horizontal="center"/>
    </xf>
    <xf numFmtId="0" fontId="3" fillId="24" borderId="0" xfId="0" applyFont="1" applyFill="1" applyAlignment="1">
      <alignment horizontal="left"/>
    </xf>
    <xf numFmtId="0" fontId="5" fillId="24" borderId="0" xfId="0" applyFont="1" applyFill="1" applyAlignment="1">
      <alignment horizontal="centerContinuous"/>
    </xf>
    <xf numFmtId="0" fontId="5" fillId="24" borderId="45" xfId="0" applyFont="1" applyFill="1" applyBorder="1" applyAlignment="1">
      <alignment/>
    </xf>
    <xf numFmtId="0" fontId="29" fillId="24" borderId="0" xfId="0" applyFont="1" applyFill="1" applyAlignment="1">
      <alignment horizontal="center"/>
    </xf>
    <xf numFmtId="0" fontId="29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52" xfId="0" applyFont="1" applyFill="1" applyBorder="1" applyAlignment="1">
      <alignment/>
    </xf>
    <xf numFmtId="0" fontId="5" fillId="24" borderId="53" xfId="0" applyFont="1" applyFill="1" applyBorder="1" applyAlignment="1">
      <alignment/>
    </xf>
    <xf numFmtId="0" fontId="0" fillId="24" borderId="16" xfId="0" applyFont="1" applyFill="1" applyBorder="1" applyAlignment="1">
      <alignment horizontal="centerContinuous"/>
    </xf>
    <xf numFmtId="0" fontId="0" fillId="24" borderId="34" xfId="0" applyFont="1" applyFill="1" applyBorder="1" applyAlignment="1">
      <alignment horizontal="centerContinuous"/>
    </xf>
    <xf numFmtId="0" fontId="0" fillId="24" borderId="16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34" xfId="0" applyFont="1" applyFill="1" applyBorder="1" applyAlignment="1">
      <alignment horizontal="centerContinuous"/>
    </xf>
    <xf numFmtId="0" fontId="0" fillId="24" borderId="35" xfId="0" applyFont="1" applyFill="1" applyBorder="1" applyAlignment="1">
      <alignment horizontal="centerContinuous"/>
    </xf>
    <xf numFmtId="0" fontId="5" fillId="24" borderId="54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24" borderId="52" xfId="0" applyFont="1" applyFill="1" applyBorder="1" applyAlignment="1">
      <alignment/>
    </xf>
    <xf numFmtId="0" fontId="5" fillId="24" borderId="52" xfId="0" applyFont="1" applyFill="1" applyBorder="1" applyAlignment="1">
      <alignment horizontal="center"/>
    </xf>
    <xf numFmtId="0" fontId="5" fillId="24" borderId="54" xfId="0" applyFont="1" applyFill="1" applyBorder="1" applyAlignment="1">
      <alignment horizontal="center"/>
    </xf>
    <xf numFmtId="0" fontId="3" fillId="24" borderId="54" xfId="0" applyFont="1" applyFill="1" applyBorder="1" applyAlignment="1">
      <alignment horizontal="center"/>
    </xf>
    <xf numFmtId="0" fontId="5" fillId="24" borderId="55" xfId="0" applyFont="1" applyFill="1" applyBorder="1" applyAlignment="1">
      <alignment/>
    </xf>
    <xf numFmtId="0" fontId="5" fillId="24" borderId="45" xfId="0" applyFont="1" applyFill="1" applyBorder="1" applyAlignment="1">
      <alignment/>
    </xf>
    <xf numFmtId="0" fontId="5" fillId="24" borderId="55" xfId="0" applyFont="1" applyFill="1" applyBorder="1" applyAlignment="1">
      <alignment horizontal="center"/>
    </xf>
    <xf numFmtId="0" fontId="3" fillId="24" borderId="47" xfId="0" applyFont="1" applyFill="1" applyBorder="1" applyAlignment="1">
      <alignment horizontal="left"/>
    </xf>
    <xf numFmtId="0" fontId="3" fillId="24" borderId="18" xfId="0" applyFont="1" applyFill="1" applyBorder="1" applyAlignment="1">
      <alignment/>
    </xf>
    <xf numFmtId="0" fontId="3" fillId="24" borderId="18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left"/>
    </xf>
    <xf numFmtId="0" fontId="5" fillId="24" borderId="23" xfId="0" applyFont="1" applyFill="1" applyBorder="1" applyAlignment="1">
      <alignment/>
    </xf>
    <xf numFmtId="0" fontId="5" fillId="24" borderId="24" xfId="0" applyFont="1" applyFill="1" applyBorder="1" applyAlignment="1">
      <alignment/>
    </xf>
    <xf numFmtId="0" fontId="5" fillId="24" borderId="18" xfId="0" applyFont="1" applyFill="1" applyBorder="1" applyAlignment="1">
      <alignment horizontal="right"/>
    </xf>
    <xf numFmtId="0" fontId="5" fillId="24" borderId="24" xfId="0" applyFont="1" applyFill="1" applyBorder="1" applyAlignment="1">
      <alignment horizontal="right"/>
    </xf>
    <xf numFmtId="0" fontId="5" fillId="24" borderId="24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right"/>
    </xf>
    <xf numFmtId="0" fontId="5" fillId="24" borderId="24" xfId="0" applyFont="1" applyFill="1" applyBorder="1" applyAlignment="1">
      <alignment horizontal="left"/>
    </xf>
    <xf numFmtId="0" fontId="3" fillId="24" borderId="23" xfId="0" applyFont="1" applyFill="1" applyBorder="1" applyAlignment="1">
      <alignment horizontal="left"/>
    </xf>
    <xf numFmtId="0" fontId="3" fillId="24" borderId="24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left"/>
    </xf>
    <xf numFmtId="0" fontId="5" fillId="24" borderId="24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24" xfId="0" applyFont="1" applyFill="1" applyBorder="1" applyAlignment="1">
      <alignment/>
    </xf>
    <xf numFmtId="0" fontId="3" fillId="24" borderId="2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right"/>
    </xf>
    <xf numFmtId="0" fontId="5" fillId="24" borderId="23" xfId="0" applyFont="1" applyFill="1" applyBorder="1" applyAlignment="1">
      <alignment horizontal="right"/>
    </xf>
    <xf numFmtId="0" fontId="5" fillId="24" borderId="24" xfId="0" applyFont="1" applyFill="1" applyBorder="1" applyAlignment="1">
      <alignment horizontal="left" indent="1"/>
    </xf>
    <xf numFmtId="0" fontId="5" fillId="24" borderId="56" xfId="0" applyFont="1" applyFill="1" applyBorder="1" applyAlignment="1">
      <alignment horizontal="right"/>
    </xf>
    <xf numFmtId="0" fontId="3" fillId="24" borderId="26" xfId="0" applyFont="1" applyFill="1" applyBorder="1" applyAlignment="1">
      <alignment horizontal="left"/>
    </xf>
    <xf numFmtId="0" fontId="3" fillId="24" borderId="26" xfId="0" applyFont="1" applyFill="1" applyBorder="1" applyAlignment="1">
      <alignment horizontal="center"/>
    </xf>
    <xf numFmtId="0" fontId="3" fillId="24" borderId="57" xfId="0" applyFont="1" applyFill="1" applyBorder="1" applyAlignment="1">
      <alignment horizontal="left"/>
    </xf>
    <xf numFmtId="0" fontId="5" fillId="24" borderId="48" xfId="0" applyFont="1" applyFill="1" applyBorder="1" applyAlignment="1">
      <alignment/>
    </xf>
    <xf numFmtId="0" fontId="5" fillId="24" borderId="50" xfId="0" applyFont="1" applyFill="1" applyBorder="1" applyAlignment="1">
      <alignment horizontal="right"/>
    </xf>
    <xf numFmtId="0" fontId="5" fillId="24" borderId="48" xfId="0" applyFont="1" applyFill="1" applyBorder="1" applyAlignment="1">
      <alignment vertical="top" wrapText="1"/>
    </xf>
    <xf numFmtId="204" fontId="5" fillId="24" borderId="23" xfId="0" applyNumberFormat="1" applyFont="1" applyFill="1" applyBorder="1" applyAlignment="1">
      <alignment horizontal="right"/>
    </xf>
    <xf numFmtId="0" fontId="5" fillId="24" borderId="23" xfId="0" applyFont="1" applyFill="1" applyBorder="1" applyAlignment="1">
      <alignment/>
    </xf>
    <xf numFmtId="1" fontId="3" fillId="24" borderId="24" xfId="0" applyNumberFormat="1" applyFont="1" applyFill="1" applyBorder="1" applyAlignment="1">
      <alignment horizontal="left"/>
    </xf>
    <xf numFmtId="49" fontId="5" fillId="24" borderId="23" xfId="0" applyNumberFormat="1" applyFont="1" applyFill="1" applyBorder="1" applyAlignment="1">
      <alignment horizontal="right"/>
    </xf>
    <xf numFmtId="1" fontId="5" fillId="24" borderId="24" xfId="0" applyNumberFormat="1" applyFont="1" applyFill="1" applyBorder="1" applyAlignment="1">
      <alignment horizontal="right"/>
    </xf>
    <xf numFmtId="0" fontId="3" fillId="24" borderId="24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center"/>
    </xf>
    <xf numFmtId="49" fontId="5" fillId="24" borderId="23" xfId="0" applyNumberFormat="1" applyFont="1" applyFill="1" applyBorder="1" applyAlignment="1">
      <alignment horizontal="right" vertical="center"/>
    </xf>
    <xf numFmtId="49" fontId="5" fillId="24" borderId="30" xfId="0" applyNumberFormat="1" applyFont="1" applyFill="1" applyBorder="1" applyAlignment="1">
      <alignment horizontal="right" vertical="center"/>
    </xf>
    <xf numFmtId="0" fontId="5" fillId="24" borderId="31" xfId="0" applyFont="1" applyFill="1" applyBorder="1" applyAlignment="1">
      <alignment horizontal="justify"/>
    </xf>
    <xf numFmtId="0" fontId="5" fillId="24" borderId="31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right"/>
    </xf>
    <xf numFmtId="0" fontId="5" fillId="24" borderId="18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1" fontId="3" fillId="24" borderId="24" xfId="0" applyNumberFormat="1" applyFont="1" applyFill="1" applyBorder="1" applyAlignment="1">
      <alignment horizontal="right"/>
    </xf>
    <xf numFmtId="1" fontId="5" fillId="24" borderId="24" xfId="0" applyNumberFormat="1" applyFont="1" applyFill="1" applyBorder="1" applyAlignment="1">
      <alignment/>
    </xf>
    <xf numFmtId="0" fontId="30" fillId="24" borderId="24" xfId="0" applyFont="1" applyFill="1" applyBorder="1" applyAlignment="1">
      <alignment horizontal="right"/>
    </xf>
    <xf numFmtId="0" fontId="30" fillId="24" borderId="13" xfId="0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49" fontId="5" fillId="24" borderId="23" xfId="0" applyNumberFormat="1" applyFont="1" applyFill="1" applyBorder="1" applyAlignment="1">
      <alignment horizontal="left"/>
    </xf>
    <xf numFmtId="1" fontId="5" fillId="24" borderId="24" xfId="0" applyNumberFormat="1" applyFont="1" applyFill="1" applyBorder="1" applyAlignment="1">
      <alignment/>
    </xf>
    <xf numFmtId="0" fontId="5" fillId="24" borderId="23" xfId="0" applyFont="1" applyFill="1" applyBorder="1" applyAlignment="1">
      <alignment horizontal="left"/>
    </xf>
    <xf numFmtId="1" fontId="5" fillId="24" borderId="24" xfId="0" applyNumberFormat="1" applyFont="1" applyFill="1" applyBorder="1" applyAlignment="1">
      <alignment horizontal="center"/>
    </xf>
    <xf numFmtId="0" fontId="3" fillId="24" borderId="58" xfId="0" applyFont="1" applyFill="1" applyBorder="1" applyAlignment="1">
      <alignment horizontal="left"/>
    </xf>
    <xf numFmtId="1" fontId="3" fillId="24" borderId="0" xfId="0" applyNumberFormat="1" applyFont="1" applyFill="1" applyBorder="1" applyAlignment="1">
      <alignment horizontal="left"/>
    </xf>
    <xf numFmtId="0" fontId="3" fillId="24" borderId="59" xfId="0" applyFont="1" applyFill="1" applyBorder="1" applyAlignment="1">
      <alignment horizontal="right"/>
    </xf>
    <xf numFmtId="0" fontId="5" fillId="24" borderId="59" xfId="0" applyFont="1" applyFill="1" applyBorder="1" applyAlignment="1">
      <alignment/>
    </xf>
    <xf numFmtId="0" fontId="3" fillId="24" borderId="32" xfId="0" applyFont="1" applyFill="1" applyBorder="1" applyAlignment="1">
      <alignment horizontal="left"/>
    </xf>
    <xf numFmtId="1" fontId="3" fillId="24" borderId="18" xfId="0" applyNumberFormat="1" applyFont="1" applyFill="1" applyBorder="1" applyAlignment="1">
      <alignment horizontal="left"/>
    </xf>
    <xf numFmtId="1" fontId="3" fillId="24" borderId="34" xfId="0" applyNumberFormat="1" applyFont="1" applyFill="1" applyBorder="1" applyAlignment="1">
      <alignment horizontal="center"/>
    </xf>
    <xf numFmtId="1" fontId="3" fillId="24" borderId="60" xfId="0" applyNumberFormat="1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left"/>
    </xf>
    <xf numFmtId="0" fontId="3" fillId="24" borderId="60" xfId="0" applyFont="1" applyFill="1" applyBorder="1" applyAlignment="1">
      <alignment horizontal="left"/>
    </xf>
    <xf numFmtId="0" fontId="3" fillId="24" borderId="60" xfId="0" applyFont="1" applyFill="1" applyBorder="1" applyAlignment="1">
      <alignment horizontal="center"/>
    </xf>
    <xf numFmtId="0" fontId="3" fillId="24" borderId="47" xfId="0" applyFont="1" applyFill="1" applyBorder="1" applyAlignment="1">
      <alignment horizontal="center" wrapText="1"/>
    </xf>
    <xf numFmtId="0" fontId="5" fillId="24" borderId="18" xfId="0" applyFont="1" applyFill="1" applyBorder="1" applyAlignment="1">
      <alignment/>
    </xf>
    <xf numFmtId="0" fontId="3" fillId="24" borderId="18" xfId="0" applyFont="1" applyFill="1" applyBorder="1" applyAlignment="1">
      <alignment horizontal="right"/>
    </xf>
    <xf numFmtId="0" fontId="5" fillId="24" borderId="19" xfId="0" applyFont="1" applyFill="1" applyBorder="1" applyAlignment="1">
      <alignment horizontal="right"/>
    </xf>
    <xf numFmtId="0" fontId="3" fillId="24" borderId="23" xfId="0" applyFont="1" applyFill="1" applyBorder="1" applyAlignment="1">
      <alignment horizontal="center" wrapText="1"/>
    </xf>
    <xf numFmtId="0" fontId="3" fillId="24" borderId="23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right"/>
    </xf>
    <xf numFmtId="0" fontId="5" fillId="24" borderId="31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3" fillId="24" borderId="0" xfId="0" applyFont="1" applyFill="1" applyBorder="1" applyAlignment="1">
      <alignment horizontal="centerContinuous"/>
    </xf>
    <xf numFmtId="0" fontId="5" fillId="24" borderId="0" xfId="0" applyFont="1" applyFill="1" applyBorder="1" applyAlignment="1">
      <alignment horizontal="centerContinuous"/>
    </xf>
    <xf numFmtId="0" fontId="5" fillId="24" borderId="0" xfId="0" applyFont="1" applyFill="1" applyBorder="1" applyAlignment="1">
      <alignment/>
    </xf>
    <xf numFmtId="0" fontId="5" fillId="24" borderId="61" xfId="0" applyFont="1" applyFill="1" applyBorder="1" applyAlignment="1">
      <alignment horizontal="centerContinuous"/>
    </xf>
    <xf numFmtId="0" fontId="5" fillId="24" borderId="33" xfId="0" applyFont="1" applyFill="1" applyBorder="1" applyAlignment="1">
      <alignment horizontal="centerContinuous"/>
    </xf>
    <xf numFmtId="0" fontId="29" fillId="24" borderId="22" xfId="0" applyFont="1" applyFill="1" applyBorder="1" applyAlignment="1">
      <alignment horizontal="centerContinuous"/>
    </xf>
    <xf numFmtId="0" fontId="5" fillId="24" borderId="62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24" borderId="62" xfId="0" applyFont="1" applyFill="1" applyBorder="1" applyAlignment="1">
      <alignment horizontal="centerContinuous"/>
    </xf>
    <xf numFmtId="0" fontId="5" fillId="24" borderId="21" xfId="0" applyFont="1" applyFill="1" applyBorder="1" applyAlignment="1">
      <alignment horizontal="centerContinuous"/>
    </xf>
    <xf numFmtId="0" fontId="4" fillId="24" borderId="21" xfId="0" applyFont="1" applyFill="1" applyBorder="1" applyAlignment="1">
      <alignment horizontal="centerContinuous"/>
    </xf>
    <xf numFmtId="0" fontId="29" fillId="24" borderId="20" xfId="0" applyFont="1" applyFill="1" applyBorder="1" applyAlignment="1">
      <alignment horizontal="centerContinuous"/>
    </xf>
    <xf numFmtId="0" fontId="5" fillId="24" borderId="63" xfId="0" applyFont="1" applyFill="1" applyBorder="1" applyAlignment="1">
      <alignment horizontal="center"/>
    </xf>
    <xf numFmtId="0" fontId="5" fillId="24" borderId="64" xfId="0" applyFont="1" applyFill="1" applyBorder="1" applyAlignment="1">
      <alignment horizontal="center"/>
    </xf>
    <xf numFmtId="0" fontId="29" fillId="24" borderId="52" xfId="0" applyFont="1" applyFill="1" applyBorder="1" applyAlignment="1">
      <alignment/>
    </xf>
    <xf numFmtId="0" fontId="29" fillId="24" borderId="52" xfId="0" applyFont="1" applyFill="1" applyBorder="1" applyAlignment="1">
      <alignment/>
    </xf>
    <xf numFmtId="0" fontId="5" fillId="24" borderId="32" xfId="0" applyFont="1" applyFill="1" applyBorder="1" applyAlignment="1">
      <alignment horizontal="center"/>
    </xf>
    <xf numFmtId="0" fontId="5" fillId="24" borderId="58" xfId="0" applyFont="1" applyFill="1" applyBorder="1" applyAlignment="1">
      <alignment horizontal="center"/>
    </xf>
    <xf numFmtId="0" fontId="4" fillId="24" borderId="54" xfId="0" applyFont="1" applyFill="1" applyBorder="1" applyAlignment="1">
      <alignment horizontal="center"/>
    </xf>
    <xf numFmtId="0" fontId="5" fillId="24" borderId="46" xfId="0" applyFont="1" applyFill="1" applyBorder="1" applyAlignment="1">
      <alignment horizontal="center"/>
    </xf>
    <xf numFmtId="0" fontId="5" fillId="24" borderId="51" xfId="0" applyFont="1" applyFill="1" applyBorder="1" applyAlignment="1">
      <alignment horizontal="center"/>
    </xf>
    <xf numFmtId="0" fontId="29" fillId="24" borderId="55" xfId="0" applyFont="1" applyFill="1" applyBorder="1" applyAlignment="1">
      <alignment/>
    </xf>
    <xf numFmtId="1" fontId="3" fillId="24" borderId="60" xfId="0" applyNumberFormat="1" applyFont="1" applyFill="1" applyBorder="1" applyAlignment="1">
      <alignment horizontal="left"/>
    </xf>
    <xf numFmtId="0" fontId="28" fillId="24" borderId="60" xfId="0" applyFont="1" applyFill="1" applyBorder="1" applyAlignment="1">
      <alignment horizontal="center"/>
    </xf>
    <xf numFmtId="0" fontId="3" fillId="24" borderId="60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shrinkToFit="1"/>
    </xf>
    <xf numFmtId="0" fontId="5" fillId="0" borderId="30" xfId="0" applyFont="1" applyFill="1" applyBorder="1" applyAlignment="1">
      <alignment horizontal="center" shrinkToFit="1"/>
    </xf>
    <xf numFmtId="0" fontId="3" fillId="0" borderId="31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24" borderId="48" xfId="0" applyFont="1" applyFill="1" applyBorder="1" applyAlignment="1">
      <alignment/>
    </xf>
    <xf numFmtId="0" fontId="5" fillId="24" borderId="48" xfId="0" applyFont="1" applyFill="1" applyBorder="1" applyAlignment="1">
      <alignment horizontal="left"/>
    </xf>
    <xf numFmtId="0" fontId="3" fillId="24" borderId="48" xfId="0" applyFont="1" applyFill="1" applyBorder="1" applyAlignment="1">
      <alignment horizontal="left"/>
    </xf>
    <xf numFmtId="0" fontId="3" fillId="24" borderId="48" xfId="0" applyFont="1" applyFill="1" applyBorder="1" applyAlignment="1">
      <alignment/>
    </xf>
    <xf numFmtId="0" fontId="3" fillId="24" borderId="56" xfId="0" applyFont="1" applyFill="1" applyBorder="1" applyAlignment="1">
      <alignment/>
    </xf>
    <xf numFmtId="0" fontId="5" fillId="24" borderId="56" xfId="0" applyFont="1" applyFill="1" applyBorder="1" applyAlignment="1">
      <alignment/>
    </xf>
    <xf numFmtId="0" fontId="5" fillId="24" borderId="48" xfId="0" applyFont="1" applyFill="1" applyBorder="1" applyAlignment="1">
      <alignment horizontal="left" indent="1"/>
    </xf>
    <xf numFmtId="0" fontId="3" fillId="24" borderId="65" xfId="0" applyFont="1" applyFill="1" applyBorder="1" applyAlignment="1">
      <alignment/>
    </xf>
    <xf numFmtId="0" fontId="3" fillId="24" borderId="21" xfId="0" applyFont="1" applyFill="1" applyBorder="1" applyAlignment="1">
      <alignment horizontal="left"/>
    </xf>
    <xf numFmtId="0" fontId="5" fillId="24" borderId="26" xfId="0" applyFont="1" applyFill="1" applyBorder="1" applyAlignment="1">
      <alignment horizontal="right"/>
    </xf>
    <xf numFmtId="0" fontId="5" fillId="24" borderId="66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center"/>
    </xf>
    <xf numFmtId="0" fontId="3" fillId="24" borderId="67" xfId="0" applyFont="1" applyFill="1" applyBorder="1" applyAlignment="1">
      <alignment horizontal="center"/>
    </xf>
    <xf numFmtId="0" fontId="3" fillId="24" borderId="68" xfId="0" applyFont="1" applyFill="1" applyBorder="1" applyAlignment="1">
      <alignment horizontal="center"/>
    </xf>
    <xf numFmtId="0" fontId="3" fillId="24" borderId="16" xfId="0" applyFont="1" applyFill="1" applyBorder="1" applyAlignment="1">
      <alignment vertical="center" wrapText="1"/>
    </xf>
    <xf numFmtId="0" fontId="5" fillId="24" borderId="3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/>
    </xf>
    <xf numFmtId="192" fontId="3" fillId="0" borderId="16" xfId="0" applyNumberFormat="1" applyFont="1" applyFill="1" applyBorder="1" applyAlignment="1">
      <alignment wrapText="1" shrinkToFit="1"/>
    </xf>
    <xf numFmtId="0" fontId="3" fillId="24" borderId="16" xfId="0" applyFont="1" applyFill="1" applyBorder="1" applyAlignment="1">
      <alignment wrapText="1"/>
    </xf>
    <xf numFmtId="0" fontId="5" fillId="24" borderId="35" xfId="0" applyFont="1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5" fillId="24" borderId="34" xfId="0" applyFont="1" applyFill="1" applyBorder="1" applyAlignment="1">
      <alignment vertical="center" wrapText="1"/>
    </xf>
    <xf numFmtId="192" fontId="3" fillId="24" borderId="51" xfId="0" applyNumberFormat="1" applyFont="1" applyFill="1" applyBorder="1" applyAlignment="1">
      <alignment vertical="center" wrapText="1" shrinkToFit="1"/>
    </xf>
    <xf numFmtId="0" fontId="5" fillId="24" borderId="46" xfId="0" applyFont="1" applyFill="1" applyBorder="1" applyAlignment="1">
      <alignment vertical="center" wrapText="1"/>
    </xf>
    <xf numFmtId="0" fontId="3" fillId="24" borderId="23" xfId="0" applyFont="1" applyFill="1" applyBorder="1" applyAlignment="1">
      <alignment wrapText="1"/>
    </xf>
    <xf numFmtId="0" fontId="5" fillId="24" borderId="24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5" fillId="24" borderId="52" xfId="0" applyFont="1" applyFill="1" applyBorder="1" applyAlignment="1">
      <alignment horizontal="center" vertical="center"/>
    </xf>
    <xf numFmtId="0" fontId="5" fillId="24" borderId="54" xfId="0" applyFont="1" applyFill="1" applyBorder="1" applyAlignment="1">
      <alignment horizontal="center" vertical="center"/>
    </xf>
    <xf numFmtId="0" fontId="5" fillId="24" borderId="55" xfId="0" applyFont="1" applyFill="1" applyBorder="1" applyAlignment="1">
      <alignment horizontal="center" vertical="center"/>
    </xf>
    <xf numFmtId="0" fontId="5" fillId="24" borderId="58" xfId="0" applyFont="1" applyFill="1" applyBorder="1" applyAlignment="1">
      <alignment horizontal="center" vertical="center"/>
    </xf>
    <xf numFmtId="0" fontId="5" fillId="24" borderId="51" xfId="0" applyFont="1" applyFill="1" applyBorder="1" applyAlignment="1">
      <alignment horizontal="center" vertical="center"/>
    </xf>
    <xf numFmtId="0" fontId="5" fillId="24" borderId="63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5" fillId="24" borderId="46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5" fillId="24" borderId="45" xfId="0" applyFont="1" applyFill="1" applyBorder="1" applyAlignment="1">
      <alignment horizontal="center"/>
    </xf>
    <xf numFmtId="0" fontId="3" fillId="24" borderId="0" xfId="0" applyFont="1" applyFill="1" applyAlignment="1">
      <alignment horizontal="left"/>
    </xf>
    <xf numFmtId="0" fontId="5" fillId="24" borderId="0" xfId="0" applyFont="1" applyFill="1" applyAlignment="1">
      <alignment horizontal="left" indent="1"/>
    </xf>
    <xf numFmtId="0" fontId="3" fillId="24" borderId="0" xfId="0" applyFont="1" applyFill="1" applyBorder="1" applyAlignment="1">
      <alignment horizontal="center"/>
    </xf>
    <xf numFmtId="0" fontId="3" fillId="24" borderId="64" xfId="0" applyFont="1" applyFill="1" applyBorder="1" applyAlignment="1">
      <alignment horizontal="center"/>
    </xf>
    <xf numFmtId="0" fontId="3" fillId="24" borderId="53" xfId="0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/>
    </xf>
    <xf numFmtId="192" fontId="3" fillId="24" borderId="16" xfId="0" applyNumberFormat="1" applyFont="1" applyFill="1" applyBorder="1" applyAlignment="1">
      <alignment horizontal="left" vertical="center" wrapText="1" indent="1" shrinkToFit="1"/>
    </xf>
    <xf numFmtId="0" fontId="5" fillId="24" borderId="35" xfId="0" applyFont="1" applyFill="1" applyBorder="1" applyAlignment="1">
      <alignment horizontal="left" vertical="center" wrapText="1" indent="1"/>
    </xf>
    <xf numFmtId="0" fontId="3" fillId="24" borderId="16" xfId="0" applyFont="1" applyFill="1" applyBorder="1" applyAlignment="1">
      <alignment horizontal="left" vertical="center" wrapText="1" indent="1"/>
    </xf>
    <xf numFmtId="192" fontId="3" fillId="24" borderId="23" xfId="0" applyNumberFormat="1" applyFont="1" applyFill="1" applyBorder="1" applyAlignment="1">
      <alignment wrapText="1" shrinkToFit="1"/>
    </xf>
    <xf numFmtId="0" fontId="5" fillId="24" borderId="34" xfId="0" applyFont="1" applyFill="1" applyBorder="1" applyAlignment="1">
      <alignment horizontal="left" vertical="center" wrapText="1" indent="1"/>
    </xf>
    <xf numFmtId="0" fontId="3" fillId="24" borderId="29" xfId="0" applyFont="1" applyFill="1" applyBorder="1" applyAlignment="1">
      <alignment horizontal="left"/>
    </xf>
    <xf numFmtId="0" fontId="5" fillId="24" borderId="29" xfId="0" applyFont="1" applyFill="1" applyBorder="1" applyAlignment="1">
      <alignment horizontal="center"/>
    </xf>
    <xf numFmtId="0" fontId="3" fillId="24" borderId="62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3" fillId="24" borderId="69" xfId="0" applyFont="1" applyFill="1" applyBorder="1" applyAlignment="1">
      <alignment horizontal="center" vertical="center" wrapText="1"/>
    </xf>
    <xf numFmtId="0" fontId="3" fillId="24" borderId="70" xfId="0" applyFont="1" applyFill="1" applyBorder="1" applyAlignment="1">
      <alignment horizontal="center" vertical="center" wrapText="1"/>
    </xf>
    <xf numFmtId="0" fontId="3" fillId="24" borderId="7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6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61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72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3" fillId="24" borderId="62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171</xdr:row>
      <xdr:rowOff>142875</xdr:rowOff>
    </xdr:from>
    <xdr:to>
      <xdr:col>10</xdr:col>
      <xdr:colOff>361950</xdr:colOff>
      <xdr:row>175</xdr:row>
      <xdr:rowOff>219075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781050" y="36042600"/>
          <a:ext cx="83343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OBSERVACIONES: Este documento oficial es parte integrante del Plan de Estudio de la carrera, al igual que el modelo del profesional y los programas de las disciplinas. Dichos documentos, elaborados y defendidos con éxito por la Comisión Nacional de la carrera, y debidamente aprobados, obran en todos los centros de educación superior que desarrollan la carrera. El tipo de evaluación de la culminación de los estudios es Trabajo de Diploma o Examen Estatal.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zoomScale="75" zoomScaleNormal="75" zoomScaleSheetLayoutView="75" zoomScalePageLayoutView="0" workbookViewId="0" topLeftCell="A10">
      <selection activeCell="B110" sqref="B110"/>
    </sheetView>
  </sheetViews>
  <sheetFormatPr defaultColWidth="11.421875" defaultRowHeight="12.75"/>
  <cols>
    <col min="1" max="1" width="7.8515625" style="2" customWidth="1"/>
    <col min="2" max="2" width="52.140625" style="2" customWidth="1"/>
    <col min="3" max="3" width="9.28125" style="2" customWidth="1"/>
    <col min="4" max="5" width="9.140625" style="2" customWidth="1"/>
    <col min="6" max="6" width="11.421875" style="4" customWidth="1"/>
    <col min="7" max="7" width="8.57421875" style="4" customWidth="1"/>
    <col min="8" max="8" width="8.140625" style="2" customWidth="1"/>
    <col min="9" max="9" width="7.7109375" style="2" customWidth="1"/>
    <col min="10" max="10" width="7.8515625" style="15" customWidth="1"/>
    <col min="11" max="11" width="7.7109375" style="2" customWidth="1"/>
    <col min="12" max="12" width="8.7109375" style="15" customWidth="1"/>
    <col min="13" max="16384" width="11.421875" style="2" customWidth="1"/>
  </cols>
  <sheetData>
    <row r="1" spans="1:12" ht="15.75">
      <c r="A1" s="316" t="s">
        <v>53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5.75">
      <c r="A2" s="316" t="s">
        <v>54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5.75">
      <c r="A3" s="316" t="s">
        <v>55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.75">
      <c r="A4" s="17"/>
      <c r="B4" s="128"/>
      <c r="C4" s="105"/>
      <c r="D4" s="105"/>
      <c r="E4" s="129"/>
      <c r="F4" s="129"/>
      <c r="G4" s="129"/>
      <c r="H4" s="130"/>
      <c r="I4" s="130"/>
      <c r="J4" s="130"/>
      <c r="K4" s="131"/>
      <c r="L4" s="128"/>
    </row>
    <row r="5" spans="1:12" ht="16.5" thickBot="1">
      <c r="A5" s="317" t="s">
        <v>234</v>
      </c>
      <c r="B5" s="317"/>
      <c r="C5" s="317"/>
      <c r="D5" s="305" t="s">
        <v>56</v>
      </c>
      <c r="E5" s="305"/>
      <c r="F5" s="318"/>
      <c r="G5" s="318"/>
      <c r="H5" s="318"/>
      <c r="I5" s="318"/>
      <c r="J5" s="318"/>
      <c r="K5" s="318"/>
      <c r="L5" s="318"/>
    </row>
    <row r="6" spans="1:12" ht="15.75">
      <c r="A6" s="17"/>
      <c r="B6" s="319"/>
      <c r="C6" s="319"/>
      <c r="D6" s="134"/>
      <c r="E6" s="129"/>
      <c r="F6" s="305" t="s">
        <v>87</v>
      </c>
      <c r="G6" s="305"/>
      <c r="H6" s="305"/>
      <c r="I6" s="305"/>
      <c r="J6" s="305"/>
      <c r="K6" s="305"/>
      <c r="L6" s="305"/>
    </row>
    <row r="7" spans="1:12" ht="15.75">
      <c r="A7" s="319" t="s">
        <v>241</v>
      </c>
      <c r="B7" s="319"/>
      <c r="C7" s="319"/>
      <c r="D7" s="319"/>
      <c r="E7" s="319"/>
      <c r="F7" s="320" t="s">
        <v>57</v>
      </c>
      <c r="G7" s="320"/>
      <c r="H7" s="320"/>
      <c r="I7" s="320"/>
      <c r="J7" s="320"/>
      <c r="K7" s="320"/>
      <c r="L7" s="320"/>
    </row>
    <row r="8" spans="1:12" ht="16.5" thickBot="1">
      <c r="A8" s="319" t="s">
        <v>242</v>
      </c>
      <c r="B8" s="319"/>
      <c r="C8" s="319"/>
      <c r="D8" s="319"/>
      <c r="E8" s="319"/>
      <c r="F8" s="319"/>
      <c r="G8" s="132"/>
      <c r="H8" s="32" t="s">
        <v>58</v>
      </c>
      <c r="I8" s="132"/>
      <c r="J8" s="32" t="s">
        <v>58</v>
      </c>
      <c r="K8" s="135"/>
      <c r="L8" s="128"/>
    </row>
    <row r="9" spans="1:12" ht="15.75">
      <c r="A9" s="17"/>
      <c r="B9" s="275" t="s">
        <v>243</v>
      </c>
      <c r="C9" s="133"/>
      <c r="D9" s="133"/>
      <c r="E9" s="128"/>
      <c r="F9" s="128"/>
      <c r="G9" s="136"/>
      <c r="H9" s="137"/>
      <c r="I9" s="137"/>
      <c r="J9" s="137"/>
      <c r="K9" s="138"/>
      <c r="L9" s="128"/>
    </row>
    <row r="10" spans="1:12" ht="16.5" thickBot="1">
      <c r="A10" s="316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</row>
    <row r="11" spans="1:12" ht="16.5" thickBot="1">
      <c r="A11" s="139"/>
      <c r="B11" s="140"/>
      <c r="C11" s="141" t="s">
        <v>0</v>
      </c>
      <c r="D11" s="142"/>
      <c r="E11" s="142"/>
      <c r="F11" s="143" t="s">
        <v>1</v>
      </c>
      <c r="G11" s="144"/>
      <c r="H11" s="142" t="s">
        <v>2</v>
      </c>
      <c r="I11" s="142"/>
      <c r="J11" s="145"/>
      <c r="K11" s="145"/>
      <c r="L11" s="146"/>
    </row>
    <row r="12" spans="1:12" ht="15.75">
      <c r="A12" s="147"/>
      <c r="B12" s="148"/>
      <c r="C12" s="149"/>
      <c r="D12" s="149"/>
      <c r="E12" s="150" t="s">
        <v>3</v>
      </c>
      <c r="F12" s="150" t="s">
        <v>4</v>
      </c>
      <c r="G12" s="150" t="s">
        <v>233</v>
      </c>
      <c r="H12" s="149"/>
      <c r="I12" s="149"/>
      <c r="J12" s="149"/>
      <c r="K12" s="149"/>
      <c r="L12" s="149"/>
    </row>
    <row r="13" spans="1:12" ht="15.75">
      <c r="A13" s="151" t="s">
        <v>6</v>
      </c>
      <c r="B13" s="32" t="s">
        <v>7</v>
      </c>
      <c r="C13" s="151" t="s">
        <v>8</v>
      </c>
      <c r="D13" s="151" t="s">
        <v>9</v>
      </c>
      <c r="E13" s="151" t="s">
        <v>232</v>
      </c>
      <c r="F13" s="151" t="s">
        <v>11</v>
      </c>
      <c r="G13" s="151" t="s">
        <v>12</v>
      </c>
      <c r="H13" s="152">
        <v>1</v>
      </c>
      <c r="I13" s="152">
        <v>2</v>
      </c>
      <c r="J13" s="152">
        <v>3</v>
      </c>
      <c r="K13" s="152">
        <v>4</v>
      </c>
      <c r="L13" s="152">
        <v>5</v>
      </c>
    </row>
    <row r="14" spans="1:12" ht="15.75" thickBot="1">
      <c r="A14" s="153"/>
      <c r="B14" s="154"/>
      <c r="C14" s="155"/>
      <c r="D14" s="155"/>
      <c r="E14" s="155" t="s">
        <v>13</v>
      </c>
      <c r="F14" s="155" t="s">
        <v>14</v>
      </c>
      <c r="G14" s="155" t="s">
        <v>15</v>
      </c>
      <c r="H14" s="153"/>
      <c r="I14" s="153"/>
      <c r="J14" s="153"/>
      <c r="K14" s="153"/>
      <c r="L14" s="153"/>
    </row>
    <row r="15" spans="1:12" ht="16.5" thickBot="1">
      <c r="A15" s="332" t="s">
        <v>16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4"/>
    </row>
    <row r="16" spans="1:12" s="30" customFormat="1" ht="15.75">
      <c r="A16" s="156">
        <v>1</v>
      </c>
      <c r="B16" s="157" t="s">
        <v>80</v>
      </c>
      <c r="C16" s="284">
        <f>SUM(D16:E16)</f>
        <v>187</v>
      </c>
      <c r="D16" s="284">
        <f>SUM(H16:L16)</f>
        <v>187</v>
      </c>
      <c r="E16" s="158"/>
      <c r="F16" s="159"/>
      <c r="G16" s="159"/>
      <c r="H16" s="158">
        <f>SUM(H17:H20)</f>
        <v>51</v>
      </c>
      <c r="I16" s="158">
        <f>SUM(I17:I20)</f>
        <v>102</v>
      </c>
      <c r="J16" s="158">
        <f>SUM(J17:J20)</f>
        <v>34</v>
      </c>
      <c r="K16" s="158"/>
      <c r="L16" s="160"/>
    </row>
    <row r="17" spans="1:12" s="30" customFormat="1" ht="15.75">
      <c r="A17" s="161">
        <v>1.1</v>
      </c>
      <c r="B17" s="276" t="s">
        <v>81</v>
      </c>
      <c r="C17" s="164">
        <f aca="true" t="shared" si="0" ref="C17:C78">SUM(D17:E17)</f>
        <v>51</v>
      </c>
      <c r="D17" s="164">
        <f aca="true" t="shared" si="1" ref="D17:D78">SUM(H17:L17)</f>
        <v>51</v>
      </c>
      <c r="E17" s="164"/>
      <c r="F17" s="165">
        <v>1</v>
      </c>
      <c r="G17" s="165"/>
      <c r="H17" s="164">
        <v>51</v>
      </c>
      <c r="I17" s="164"/>
      <c r="J17" s="164"/>
      <c r="K17" s="164"/>
      <c r="L17" s="166"/>
    </row>
    <row r="18" spans="1:12" s="30" customFormat="1" ht="15.75">
      <c r="A18" s="161">
        <v>1.2</v>
      </c>
      <c r="B18" s="277" t="s">
        <v>82</v>
      </c>
      <c r="C18" s="164">
        <f t="shared" si="0"/>
        <v>51</v>
      </c>
      <c r="D18" s="164">
        <f t="shared" si="1"/>
        <v>51</v>
      </c>
      <c r="E18" s="164"/>
      <c r="F18" s="165"/>
      <c r="G18" s="165"/>
      <c r="H18" s="164"/>
      <c r="I18" s="164">
        <v>51</v>
      </c>
      <c r="J18" s="164"/>
      <c r="K18" s="164"/>
      <c r="L18" s="166"/>
    </row>
    <row r="19" spans="1:12" s="30" customFormat="1" ht="15.75">
      <c r="A19" s="161">
        <v>1.3</v>
      </c>
      <c r="B19" s="277" t="s">
        <v>83</v>
      </c>
      <c r="C19" s="164">
        <f t="shared" si="0"/>
        <v>51</v>
      </c>
      <c r="D19" s="164">
        <f t="shared" si="1"/>
        <v>51</v>
      </c>
      <c r="E19" s="164"/>
      <c r="F19" s="165"/>
      <c r="G19" s="165">
        <v>2</v>
      </c>
      <c r="H19" s="164"/>
      <c r="I19" s="164">
        <v>51</v>
      </c>
      <c r="J19" s="164"/>
      <c r="K19" s="164"/>
      <c r="L19" s="166"/>
    </row>
    <row r="20" spans="1:12" s="30" customFormat="1" ht="15.75">
      <c r="A20" s="161">
        <v>1.4</v>
      </c>
      <c r="B20" s="277" t="s">
        <v>84</v>
      </c>
      <c r="C20" s="164">
        <f t="shared" si="0"/>
        <v>34</v>
      </c>
      <c r="D20" s="164">
        <f t="shared" si="1"/>
        <v>34</v>
      </c>
      <c r="E20" s="164"/>
      <c r="F20" s="165"/>
      <c r="G20" s="165">
        <v>3</v>
      </c>
      <c r="H20" s="164"/>
      <c r="I20" s="164"/>
      <c r="J20" s="164">
        <v>34</v>
      </c>
      <c r="K20" s="164"/>
      <c r="L20" s="166"/>
    </row>
    <row r="21" spans="1:12" s="30" customFormat="1" ht="15.75">
      <c r="A21" s="161"/>
      <c r="B21" s="277"/>
      <c r="C21" s="164"/>
      <c r="D21" s="164"/>
      <c r="E21" s="164"/>
      <c r="F21" s="165"/>
      <c r="G21" s="165"/>
      <c r="H21" s="164"/>
      <c r="I21" s="164"/>
      <c r="J21" s="164"/>
      <c r="K21" s="164"/>
      <c r="L21" s="166"/>
    </row>
    <row r="22" spans="1:12" s="30" customFormat="1" ht="15.75">
      <c r="A22" s="168">
        <v>2</v>
      </c>
      <c r="B22" s="278" t="s">
        <v>17</v>
      </c>
      <c r="C22" s="169">
        <f t="shared" si="0"/>
        <v>102</v>
      </c>
      <c r="D22" s="169">
        <f t="shared" si="1"/>
        <v>102</v>
      </c>
      <c r="E22" s="169"/>
      <c r="F22" s="165"/>
      <c r="G22" s="165"/>
      <c r="H22" s="169"/>
      <c r="I22" s="169">
        <f>SUM(I23:I24)</f>
        <v>102</v>
      </c>
      <c r="J22" s="169"/>
      <c r="K22" s="169"/>
      <c r="L22" s="170"/>
    </row>
    <row r="23" spans="1:12" ht="15.75">
      <c r="A23" s="161">
        <v>2.1</v>
      </c>
      <c r="B23" s="277" t="s">
        <v>18</v>
      </c>
      <c r="C23" s="164">
        <f t="shared" si="0"/>
        <v>51</v>
      </c>
      <c r="D23" s="164">
        <f t="shared" si="1"/>
        <v>51</v>
      </c>
      <c r="E23" s="164"/>
      <c r="F23" s="165">
        <v>2</v>
      </c>
      <c r="G23" s="165"/>
      <c r="H23" s="164"/>
      <c r="I23" s="164">
        <v>51</v>
      </c>
      <c r="J23" s="164"/>
      <c r="K23" s="164"/>
      <c r="L23" s="166"/>
    </row>
    <row r="24" spans="1:12" ht="15.75">
      <c r="A24" s="161">
        <v>2.2</v>
      </c>
      <c r="B24" s="277" t="s">
        <v>19</v>
      </c>
      <c r="C24" s="164">
        <f t="shared" si="0"/>
        <v>51</v>
      </c>
      <c r="D24" s="164">
        <f t="shared" si="1"/>
        <v>51</v>
      </c>
      <c r="E24" s="164"/>
      <c r="F24" s="165">
        <v>2</v>
      </c>
      <c r="G24" s="165"/>
      <c r="H24" s="164"/>
      <c r="I24" s="164">
        <v>51</v>
      </c>
      <c r="J24" s="164"/>
      <c r="K24" s="164"/>
      <c r="L24" s="166"/>
    </row>
    <row r="25" spans="1:12" ht="15.75">
      <c r="A25" s="161"/>
      <c r="B25" s="277"/>
      <c r="C25" s="164"/>
      <c r="D25" s="164"/>
      <c r="E25" s="171"/>
      <c r="F25" s="165"/>
      <c r="G25" s="165"/>
      <c r="H25" s="171"/>
      <c r="I25" s="171"/>
      <c r="J25" s="171"/>
      <c r="K25" s="164"/>
      <c r="L25" s="172"/>
    </row>
    <row r="26" spans="1:12" ht="15.75">
      <c r="A26" s="168">
        <v>3</v>
      </c>
      <c r="B26" s="278" t="s">
        <v>20</v>
      </c>
      <c r="C26" s="169">
        <f t="shared" si="0"/>
        <v>85</v>
      </c>
      <c r="D26" s="169">
        <f t="shared" si="1"/>
        <v>85</v>
      </c>
      <c r="E26" s="169"/>
      <c r="F26" s="165"/>
      <c r="G26" s="165"/>
      <c r="H26" s="169">
        <f>SUM(H27:H28)</f>
        <v>85</v>
      </c>
      <c r="I26" s="169"/>
      <c r="J26" s="169"/>
      <c r="K26" s="167"/>
      <c r="L26" s="170"/>
    </row>
    <row r="27" spans="1:12" ht="15.75">
      <c r="A27" s="161">
        <v>3.1</v>
      </c>
      <c r="B27" s="277" t="s">
        <v>21</v>
      </c>
      <c r="C27" s="164">
        <f t="shared" si="0"/>
        <v>51</v>
      </c>
      <c r="D27" s="164">
        <f t="shared" si="1"/>
        <v>51</v>
      </c>
      <c r="E27" s="164"/>
      <c r="F27" s="165"/>
      <c r="G27" s="165"/>
      <c r="H27" s="164">
        <v>51</v>
      </c>
      <c r="I27" s="164"/>
      <c r="J27" s="164"/>
      <c r="K27" s="164"/>
      <c r="L27" s="166"/>
    </row>
    <row r="28" spans="1:12" ht="15.75">
      <c r="A28" s="161">
        <v>3.2</v>
      </c>
      <c r="B28" s="277" t="s">
        <v>22</v>
      </c>
      <c r="C28" s="164">
        <f t="shared" si="0"/>
        <v>34</v>
      </c>
      <c r="D28" s="164">
        <f t="shared" si="1"/>
        <v>34</v>
      </c>
      <c r="E28" s="164"/>
      <c r="F28" s="165">
        <v>1</v>
      </c>
      <c r="G28" s="165"/>
      <c r="H28" s="164">
        <v>34</v>
      </c>
      <c r="I28" s="164"/>
      <c r="J28" s="164"/>
      <c r="K28" s="164"/>
      <c r="L28" s="166"/>
    </row>
    <row r="29" spans="1:12" ht="15.75">
      <c r="A29" s="161"/>
      <c r="B29" s="277"/>
      <c r="C29" s="164"/>
      <c r="D29" s="164"/>
      <c r="E29" s="171"/>
      <c r="F29" s="165"/>
      <c r="G29" s="165"/>
      <c r="H29" s="164"/>
      <c r="I29" s="171"/>
      <c r="J29" s="171"/>
      <c r="K29" s="164"/>
      <c r="L29" s="172"/>
    </row>
    <row r="30" spans="1:12" ht="15.75">
      <c r="A30" s="168">
        <v>4</v>
      </c>
      <c r="B30" s="279" t="s">
        <v>88</v>
      </c>
      <c r="C30" s="169">
        <f t="shared" si="0"/>
        <v>119</v>
      </c>
      <c r="D30" s="169">
        <f t="shared" si="1"/>
        <v>119</v>
      </c>
      <c r="E30" s="169"/>
      <c r="F30" s="174"/>
      <c r="G30" s="174"/>
      <c r="H30" s="169">
        <f>SUM(H31:H32)</f>
        <v>119</v>
      </c>
      <c r="I30" s="169"/>
      <c r="J30" s="169"/>
      <c r="K30" s="169"/>
      <c r="L30" s="175"/>
    </row>
    <row r="31" spans="1:12" ht="18" customHeight="1">
      <c r="A31" s="161">
        <v>4.1</v>
      </c>
      <c r="B31" s="183" t="s">
        <v>50</v>
      </c>
      <c r="C31" s="164">
        <f t="shared" si="0"/>
        <v>68</v>
      </c>
      <c r="D31" s="164">
        <f t="shared" si="1"/>
        <v>68</v>
      </c>
      <c r="E31" s="164"/>
      <c r="F31" s="165"/>
      <c r="G31" s="165"/>
      <c r="H31" s="164">
        <v>68</v>
      </c>
      <c r="I31" s="164"/>
      <c r="J31" s="164"/>
      <c r="K31" s="164"/>
      <c r="L31" s="176"/>
    </row>
    <row r="32" spans="1:12" ht="18" customHeight="1">
      <c r="A32" s="177">
        <v>4.2</v>
      </c>
      <c r="B32" s="183" t="s">
        <v>51</v>
      </c>
      <c r="C32" s="164">
        <f t="shared" si="0"/>
        <v>51</v>
      </c>
      <c r="D32" s="164">
        <f t="shared" si="1"/>
        <v>51</v>
      </c>
      <c r="E32" s="164"/>
      <c r="F32" s="165"/>
      <c r="G32" s="165"/>
      <c r="H32" s="164">
        <v>51</v>
      </c>
      <c r="I32" s="164"/>
      <c r="J32" s="164"/>
      <c r="K32" s="164"/>
      <c r="L32" s="176"/>
    </row>
    <row r="33" spans="1:12" ht="15.75">
      <c r="A33" s="161"/>
      <c r="B33" s="277"/>
      <c r="C33" s="164"/>
      <c r="D33" s="164"/>
      <c r="E33" s="164"/>
      <c r="F33" s="165"/>
      <c r="G33" s="165"/>
      <c r="H33" s="164"/>
      <c r="I33" s="164"/>
      <c r="J33" s="164"/>
      <c r="K33" s="164"/>
      <c r="L33" s="166"/>
    </row>
    <row r="34" spans="1:12" ht="15.75">
      <c r="A34" s="168">
        <v>5</v>
      </c>
      <c r="B34" s="279" t="s">
        <v>23</v>
      </c>
      <c r="C34" s="169">
        <f t="shared" si="0"/>
        <v>51</v>
      </c>
      <c r="D34" s="169">
        <f t="shared" si="1"/>
        <v>51</v>
      </c>
      <c r="E34" s="169"/>
      <c r="F34" s="165"/>
      <c r="G34" s="165"/>
      <c r="H34" s="169">
        <f>SUM(H35:H36)</f>
        <v>51</v>
      </c>
      <c r="I34" s="167"/>
      <c r="J34" s="167"/>
      <c r="K34" s="167"/>
      <c r="L34" s="175"/>
    </row>
    <row r="35" spans="1:12" ht="15">
      <c r="A35" s="177">
        <v>5.1</v>
      </c>
      <c r="B35" s="183" t="s">
        <v>89</v>
      </c>
      <c r="C35" s="164">
        <f t="shared" si="0"/>
        <v>51</v>
      </c>
      <c r="D35" s="164">
        <f t="shared" si="1"/>
        <v>51</v>
      </c>
      <c r="E35" s="164"/>
      <c r="F35" s="165"/>
      <c r="G35" s="165"/>
      <c r="H35" s="164">
        <v>51</v>
      </c>
      <c r="I35" s="164"/>
      <c r="J35" s="164"/>
      <c r="K35" s="164"/>
      <c r="L35" s="176"/>
    </row>
    <row r="36" spans="1:12" ht="15">
      <c r="A36" s="177"/>
      <c r="B36" s="183"/>
      <c r="C36" s="164"/>
      <c r="D36" s="164"/>
      <c r="E36" s="164"/>
      <c r="F36" s="165"/>
      <c r="G36" s="165"/>
      <c r="H36" s="164"/>
      <c r="I36" s="164"/>
      <c r="J36" s="164"/>
      <c r="K36" s="164"/>
      <c r="L36" s="176"/>
    </row>
    <row r="37" spans="1:12" ht="15.75">
      <c r="A37" s="168">
        <v>6</v>
      </c>
      <c r="B37" s="280" t="s">
        <v>96</v>
      </c>
      <c r="C37" s="169">
        <f t="shared" si="0"/>
        <v>124</v>
      </c>
      <c r="D37" s="169">
        <f t="shared" si="1"/>
        <v>124</v>
      </c>
      <c r="E37" s="167"/>
      <c r="F37" s="165"/>
      <c r="G37" s="165"/>
      <c r="H37" s="169">
        <f>SUM(H38:H41)</f>
        <v>64</v>
      </c>
      <c r="I37" s="169">
        <f>SUM(I38:I41)</f>
        <v>60</v>
      </c>
      <c r="J37" s="169"/>
      <c r="K37" s="169"/>
      <c r="L37" s="170"/>
    </row>
    <row r="38" spans="1:12" ht="15">
      <c r="A38" s="177">
        <v>6.1</v>
      </c>
      <c r="B38" s="281" t="s">
        <v>97</v>
      </c>
      <c r="C38" s="164">
        <f t="shared" si="0"/>
        <v>32</v>
      </c>
      <c r="D38" s="164">
        <f t="shared" si="1"/>
        <v>32</v>
      </c>
      <c r="E38" s="164"/>
      <c r="F38" s="165"/>
      <c r="G38" s="165"/>
      <c r="H38" s="164">
        <v>32</v>
      </c>
      <c r="I38" s="164"/>
      <c r="J38" s="164"/>
      <c r="K38" s="164"/>
      <c r="L38" s="176"/>
    </row>
    <row r="39" spans="1:12" ht="15">
      <c r="A39" s="161">
        <v>6.2</v>
      </c>
      <c r="B39" s="281" t="s">
        <v>98</v>
      </c>
      <c r="C39" s="164">
        <f t="shared" si="0"/>
        <v>32</v>
      </c>
      <c r="D39" s="164">
        <f t="shared" si="1"/>
        <v>32</v>
      </c>
      <c r="E39" s="164"/>
      <c r="F39" s="165"/>
      <c r="G39" s="165"/>
      <c r="H39" s="164">
        <v>32</v>
      </c>
      <c r="I39" s="164"/>
      <c r="J39" s="164"/>
      <c r="K39" s="164"/>
      <c r="L39" s="176"/>
    </row>
    <row r="40" spans="1:12" ht="15">
      <c r="A40" s="161">
        <v>6.3</v>
      </c>
      <c r="B40" s="281" t="s">
        <v>99</v>
      </c>
      <c r="C40" s="164">
        <f t="shared" si="0"/>
        <v>30</v>
      </c>
      <c r="D40" s="164">
        <f t="shared" si="1"/>
        <v>30</v>
      </c>
      <c r="E40" s="164"/>
      <c r="F40" s="165"/>
      <c r="G40" s="165"/>
      <c r="H40" s="164"/>
      <c r="I40" s="164">
        <v>30</v>
      </c>
      <c r="J40" s="164"/>
      <c r="K40" s="164"/>
      <c r="L40" s="176"/>
    </row>
    <row r="41" spans="1:12" ht="15">
      <c r="A41" s="161">
        <v>6.4</v>
      </c>
      <c r="B41" s="281" t="s">
        <v>100</v>
      </c>
      <c r="C41" s="164">
        <f t="shared" si="0"/>
        <v>30</v>
      </c>
      <c r="D41" s="164">
        <f t="shared" si="1"/>
        <v>30</v>
      </c>
      <c r="E41" s="164"/>
      <c r="F41" s="165"/>
      <c r="G41" s="165"/>
      <c r="H41" s="164"/>
      <c r="I41" s="164">
        <v>30</v>
      </c>
      <c r="J41" s="164"/>
      <c r="K41" s="164"/>
      <c r="L41" s="176"/>
    </row>
    <row r="42" spans="1:12" ht="15">
      <c r="A42" s="177"/>
      <c r="B42" s="281"/>
      <c r="C42" s="164"/>
      <c r="D42" s="164"/>
      <c r="E42" s="164"/>
      <c r="F42" s="165"/>
      <c r="G42" s="165"/>
      <c r="H42" s="164"/>
      <c r="I42" s="164"/>
      <c r="J42" s="164"/>
      <c r="K42" s="164"/>
      <c r="L42" s="176"/>
    </row>
    <row r="43" spans="1:12" ht="15.75">
      <c r="A43" s="168">
        <v>7</v>
      </c>
      <c r="B43" s="280" t="s">
        <v>101</v>
      </c>
      <c r="C43" s="169">
        <f t="shared" si="0"/>
        <v>34</v>
      </c>
      <c r="D43" s="169">
        <f t="shared" si="1"/>
        <v>34</v>
      </c>
      <c r="E43" s="167"/>
      <c r="F43" s="165"/>
      <c r="G43" s="165"/>
      <c r="H43" s="167"/>
      <c r="I43" s="169"/>
      <c r="J43" s="169">
        <f>SUM(J44:J45)</f>
        <v>34</v>
      </c>
      <c r="K43" s="167"/>
      <c r="L43" s="175"/>
    </row>
    <row r="44" spans="1:12" ht="15">
      <c r="A44" s="177">
        <v>7.1</v>
      </c>
      <c r="B44" s="281" t="s">
        <v>102</v>
      </c>
      <c r="C44" s="164">
        <f t="shared" si="0"/>
        <v>34</v>
      </c>
      <c r="D44" s="164">
        <f t="shared" si="1"/>
        <v>34</v>
      </c>
      <c r="E44" s="164"/>
      <c r="F44" s="165"/>
      <c r="G44" s="165">
        <v>3</v>
      </c>
      <c r="H44" s="164"/>
      <c r="I44" s="164"/>
      <c r="J44" s="164">
        <v>34</v>
      </c>
      <c r="K44" s="164"/>
      <c r="L44" s="176"/>
    </row>
    <row r="45" spans="1:12" ht="15">
      <c r="A45" s="161"/>
      <c r="B45" s="183"/>
      <c r="C45" s="164"/>
      <c r="D45" s="164"/>
      <c r="E45" s="164"/>
      <c r="F45" s="165"/>
      <c r="G45" s="165"/>
      <c r="H45" s="164"/>
      <c r="I45" s="164"/>
      <c r="J45" s="164"/>
      <c r="K45" s="164"/>
      <c r="L45" s="176"/>
    </row>
    <row r="46" spans="1:12" ht="15.75">
      <c r="A46" s="168">
        <v>8</v>
      </c>
      <c r="B46" s="279" t="s">
        <v>24</v>
      </c>
      <c r="C46" s="169">
        <f t="shared" si="0"/>
        <v>128</v>
      </c>
      <c r="D46" s="169">
        <f t="shared" si="1"/>
        <v>128</v>
      </c>
      <c r="E46" s="169"/>
      <c r="F46" s="165"/>
      <c r="G46" s="165"/>
      <c r="H46" s="169">
        <f>SUM(H47:H51)</f>
        <v>80</v>
      </c>
      <c r="I46" s="169"/>
      <c r="J46" s="169">
        <f>SUM(J47:J51)</f>
        <v>36</v>
      </c>
      <c r="K46" s="169">
        <f>SUM(K47:K51)</f>
        <v>12</v>
      </c>
      <c r="L46" s="170"/>
    </row>
    <row r="47" spans="1:12" ht="15">
      <c r="A47" s="177">
        <v>8.1</v>
      </c>
      <c r="B47" s="282" t="s">
        <v>90</v>
      </c>
      <c r="C47" s="164">
        <f t="shared" si="0"/>
        <v>36</v>
      </c>
      <c r="D47" s="164">
        <f t="shared" si="1"/>
        <v>36</v>
      </c>
      <c r="E47" s="164"/>
      <c r="F47" s="165"/>
      <c r="G47" s="165"/>
      <c r="H47" s="164">
        <v>36</v>
      </c>
      <c r="I47" s="164"/>
      <c r="J47" s="164"/>
      <c r="K47" s="164"/>
      <c r="L47" s="176"/>
    </row>
    <row r="48" spans="1:12" ht="15">
      <c r="A48" s="177">
        <v>8.2</v>
      </c>
      <c r="B48" s="282" t="s">
        <v>91</v>
      </c>
      <c r="C48" s="164">
        <f t="shared" si="0"/>
        <v>44</v>
      </c>
      <c r="D48" s="164">
        <f t="shared" si="1"/>
        <v>44</v>
      </c>
      <c r="E48" s="164"/>
      <c r="F48" s="165"/>
      <c r="G48" s="165"/>
      <c r="H48" s="164">
        <v>44</v>
      </c>
      <c r="I48" s="164"/>
      <c r="J48" s="164"/>
      <c r="K48" s="164"/>
      <c r="L48" s="176"/>
    </row>
    <row r="49" spans="1:12" ht="15">
      <c r="A49" s="177">
        <v>8.3</v>
      </c>
      <c r="B49" s="282" t="s">
        <v>92</v>
      </c>
      <c r="C49" s="164">
        <f t="shared" si="0"/>
        <v>18</v>
      </c>
      <c r="D49" s="164">
        <f t="shared" si="1"/>
        <v>18</v>
      </c>
      <c r="E49" s="164"/>
      <c r="F49" s="165"/>
      <c r="G49" s="165"/>
      <c r="H49" s="164"/>
      <c r="I49" s="164"/>
      <c r="J49" s="164">
        <v>18</v>
      </c>
      <c r="K49" s="164"/>
      <c r="L49" s="176"/>
    </row>
    <row r="50" spans="1:12" ht="15">
      <c r="A50" s="177">
        <v>8.4</v>
      </c>
      <c r="B50" s="282" t="s">
        <v>93</v>
      </c>
      <c r="C50" s="164">
        <f t="shared" si="0"/>
        <v>18</v>
      </c>
      <c r="D50" s="164">
        <f t="shared" si="1"/>
        <v>18</v>
      </c>
      <c r="E50" s="164"/>
      <c r="F50" s="165"/>
      <c r="G50" s="165"/>
      <c r="H50" s="164"/>
      <c r="I50" s="164"/>
      <c r="J50" s="164">
        <v>18</v>
      </c>
      <c r="K50" s="164"/>
      <c r="L50" s="176"/>
    </row>
    <row r="51" spans="1:12" ht="15">
      <c r="A51" s="177">
        <v>8.5</v>
      </c>
      <c r="B51" s="282" t="s">
        <v>94</v>
      </c>
      <c r="C51" s="164">
        <f t="shared" si="0"/>
        <v>12</v>
      </c>
      <c r="D51" s="164">
        <f t="shared" si="1"/>
        <v>12</v>
      </c>
      <c r="E51" s="164"/>
      <c r="F51" s="165"/>
      <c r="G51" s="165"/>
      <c r="H51" s="164"/>
      <c r="I51" s="164"/>
      <c r="J51" s="164"/>
      <c r="K51" s="164">
        <v>12</v>
      </c>
      <c r="L51" s="176"/>
    </row>
    <row r="52" spans="1:12" ht="15">
      <c r="A52" s="179"/>
      <c r="B52" s="183"/>
      <c r="C52" s="164"/>
      <c r="D52" s="164"/>
      <c r="E52" s="164"/>
      <c r="F52" s="165"/>
      <c r="G52" s="165"/>
      <c r="H52" s="164"/>
      <c r="I52" s="164"/>
      <c r="J52" s="164"/>
      <c r="K52" s="164"/>
      <c r="L52" s="176"/>
    </row>
    <row r="53" spans="1:12" ht="15.75">
      <c r="A53" s="168">
        <v>9</v>
      </c>
      <c r="B53" s="283" t="s">
        <v>25</v>
      </c>
      <c r="C53" s="169">
        <f t="shared" si="0"/>
        <v>340</v>
      </c>
      <c r="D53" s="169">
        <f t="shared" si="1"/>
        <v>340</v>
      </c>
      <c r="E53" s="180"/>
      <c r="F53" s="181"/>
      <c r="G53" s="181"/>
      <c r="H53" s="169">
        <f>SUM(H54:H62)</f>
        <v>119</v>
      </c>
      <c r="I53" s="169">
        <f>SUM(I54:I62)</f>
        <v>85</v>
      </c>
      <c r="J53" s="169">
        <f>SUM(J54:J62)</f>
        <v>102</v>
      </c>
      <c r="K53" s="169">
        <f>SUM(K54:K62)</f>
        <v>34</v>
      </c>
      <c r="L53" s="182"/>
    </row>
    <row r="54" spans="1:12" ht="15">
      <c r="A54" s="177">
        <v>9.1</v>
      </c>
      <c r="B54" s="183" t="s">
        <v>26</v>
      </c>
      <c r="C54" s="164">
        <f t="shared" si="0"/>
        <v>34</v>
      </c>
      <c r="D54" s="164">
        <f t="shared" si="1"/>
        <v>34</v>
      </c>
      <c r="E54" s="184"/>
      <c r="F54" s="165">
        <v>1</v>
      </c>
      <c r="G54" s="165"/>
      <c r="H54" s="164">
        <v>34</v>
      </c>
      <c r="I54" s="164"/>
      <c r="J54" s="164"/>
      <c r="K54" s="164"/>
      <c r="L54" s="176"/>
    </row>
    <row r="55" spans="1:12" ht="15">
      <c r="A55" s="177">
        <v>9.2</v>
      </c>
      <c r="B55" s="183" t="s">
        <v>27</v>
      </c>
      <c r="C55" s="164">
        <f t="shared" si="0"/>
        <v>34</v>
      </c>
      <c r="D55" s="164">
        <f t="shared" si="1"/>
        <v>34</v>
      </c>
      <c r="E55" s="184"/>
      <c r="F55" s="165"/>
      <c r="G55" s="165"/>
      <c r="H55" s="164">
        <v>34</v>
      </c>
      <c r="I55" s="164"/>
      <c r="J55" s="164"/>
      <c r="K55" s="164"/>
      <c r="L55" s="176"/>
    </row>
    <row r="56" spans="1:12" ht="15">
      <c r="A56" s="177">
        <v>9.3</v>
      </c>
      <c r="B56" s="183" t="s">
        <v>28</v>
      </c>
      <c r="C56" s="164">
        <f t="shared" si="0"/>
        <v>51</v>
      </c>
      <c r="D56" s="164">
        <f t="shared" si="1"/>
        <v>51</v>
      </c>
      <c r="E56" s="184"/>
      <c r="F56" s="165">
        <v>1</v>
      </c>
      <c r="G56" s="165"/>
      <c r="H56" s="164">
        <v>51</v>
      </c>
      <c r="I56" s="164"/>
      <c r="J56" s="164"/>
      <c r="K56" s="164"/>
      <c r="L56" s="176"/>
    </row>
    <row r="57" spans="1:12" ht="15">
      <c r="A57" s="177">
        <v>9.4</v>
      </c>
      <c r="B57" s="183" t="s">
        <v>29</v>
      </c>
      <c r="C57" s="164">
        <f t="shared" si="0"/>
        <v>34</v>
      </c>
      <c r="D57" s="164">
        <f t="shared" si="1"/>
        <v>34</v>
      </c>
      <c r="E57" s="184"/>
      <c r="F57" s="165"/>
      <c r="G57" s="165">
        <v>2</v>
      </c>
      <c r="H57" s="164"/>
      <c r="I57" s="164">
        <v>34</v>
      </c>
      <c r="J57" s="164"/>
      <c r="K57" s="164"/>
      <c r="L57" s="176"/>
    </row>
    <row r="58" spans="1:12" ht="15">
      <c r="A58" s="177">
        <v>9.5</v>
      </c>
      <c r="B58" s="183" t="s">
        <v>227</v>
      </c>
      <c r="C58" s="164">
        <f t="shared" si="0"/>
        <v>51</v>
      </c>
      <c r="D58" s="164">
        <f t="shared" si="1"/>
        <v>51</v>
      </c>
      <c r="E58" s="184"/>
      <c r="F58" s="165">
        <v>2</v>
      </c>
      <c r="G58" s="165"/>
      <c r="H58" s="164"/>
      <c r="I58" s="164">
        <v>51</v>
      </c>
      <c r="J58" s="164"/>
      <c r="K58" s="164"/>
      <c r="L58" s="176"/>
    </row>
    <row r="59" spans="1:12" ht="15">
      <c r="A59" s="177">
        <v>9.6</v>
      </c>
      <c r="B59" s="183" t="s">
        <v>30</v>
      </c>
      <c r="C59" s="164">
        <f t="shared" si="0"/>
        <v>34</v>
      </c>
      <c r="D59" s="164">
        <f t="shared" si="1"/>
        <v>34</v>
      </c>
      <c r="E59" s="184"/>
      <c r="F59" s="165"/>
      <c r="G59" s="165">
        <v>3</v>
      </c>
      <c r="H59" s="164"/>
      <c r="I59" s="164"/>
      <c r="J59" s="164">
        <v>34</v>
      </c>
      <c r="K59" s="164"/>
      <c r="L59" s="176"/>
    </row>
    <row r="60" spans="1:12" ht="15">
      <c r="A60" s="177">
        <v>9.7</v>
      </c>
      <c r="B60" s="185" t="s">
        <v>31</v>
      </c>
      <c r="C60" s="164">
        <f t="shared" si="0"/>
        <v>34</v>
      </c>
      <c r="D60" s="164">
        <f t="shared" si="1"/>
        <v>34</v>
      </c>
      <c r="E60" s="184"/>
      <c r="F60" s="165"/>
      <c r="G60" s="165">
        <v>4</v>
      </c>
      <c r="H60" s="164"/>
      <c r="I60" s="164"/>
      <c r="J60" s="164"/>
      <c r="K60" s="164">
        <v>34</v>
      </c>
      <c r="L60" s="176"/>
    </row>
    <row r="61" spans="1:12" ht="16.5" customHeight="1">
      <c r="A61" s="177">
        <v>9.8</v>
      </c>
      <c r="B61" s="185" t="s">
        <v>32</v>
      </c>
      <c r="C61" s="164">
        <f t="shared" si="0"/>
        <v>34</v>
      </c>
      <c r="D61" s="164">
        <f t="shared" si="1"/>
        <v>34</v>
      </c>
      <c r="E61" s="184"/>
      <c r="F61" s="165"/>
      <c r="G61" s="165">
        <v>3</v>
      </c>
      <c r="H61" s="164"/>
      <c r="I61" s="164"/>
      <c r="J61" s="164">
        <v>34</v>
      </c>
      <c r="K61" s="164"/>
      <c r="L61" s="176"/>
    </row>
    <row r="62" spans="1:12" ht="14.25" customHeight="1">
      <c r="A62" s="186">
        <v>9.9</v>
      </c>
      <c r="B62" s="185" t="s">
        <v>33</v>
      </c>
      <c r="C62" s="164">
        <f t="shared" si="0"/>
        <v>34</v>
      </c>
      <c r="D62" s="164">
        <f t="shared" si="1"/>
        <v>34</v>
      </c>
      <c r="E62" s="184"/>
      <c r="F62" s="165"/>
      <c r="G62" s="165"/>
      <c r="H62" s="164"/>
      <c r="I62" s="164"/>
      <c r="J62" s="164">
        <v>34</v>
      </c>
      <c r="K62" s="164"/>
      <c r="L62" s="176"/>
    </row>
    <row r="63" spans="1:12" ht="15">
      <c r="A63" s="187"/>
      <c r="B63" s="183"/>
      <c r="C63" s="164"/>
      <c r="D63" s="164"/>
      <c r="E63" s="164"/>
      <c r="F63" s="165"/>
      <c r="G63" s="165"/>
      <c r="H63" s="164"/>
      <c r="I63" s="164"/>
      <c r="J63" s="164"/>
      <c r="K63" s="164"/>
      <c r="L63" s="176"/>
    </row>
    <row r="64" spans="1:12" ht="15.75">
      <c r="A64" s="168">
        <v>10</v>
      </c>
      <c r="B64" s="278" t="s">
        <v>240</v>
      </c>
      <c r="C64" s="169">
        <f t="shared" si="0"/>
        <v>179</v>
      </c>
      <c r="D64" s="169">
        <f t="shared" si="1"/>
        <v>179</v>
      </c>
      <c r="E64" s="188"/>
      <c r="F64" s="174"/>
      <c r="G64" s="165"/>
      <c r="H64" s="169">
        <f>SUM(H65:H67)</f>
        <v>128</v>
      </c>
      <c r="I64" s="169">
        <f>SUM(I65:I67)</f>
        <v>51</v>
      </c>
      <c r="J64" s="169"/>
      <c r="K64" s="169"/>
      <c r="L64" s="170"/>
    </row>
    <row r="65" spans="1:12" ht="15.75">
      <c r="A65" s="189" t="s">
        <v>104</v>
      </c>
      <c r="B65" s="277" t="s">
        <v>47</v>
      </c>
      <c r="C65" s="164">
        <f t="shared" si="0"/>
        <v>64</v>
      </c>
      <c r="D65" s="164">
        <f t="shared" si="1"/>
        <v>64</v>
      </c>
      <c r="E65" s="190"/>
      <c r="F65" s="165">
        <v>1</v>
      </c>
      <c r="G65" s="165"/>
      <c r="H65" s="164">
        <v>64</v>
      </c>
      <c r="I65" s="191"/>
      <c r="J65" s="191"/>
      <c r="K65" s="191"/>
      <c r="L65" s="166"/>
    </row>
    <row r="66" spans="1:12" ht="15">
      <c r="A66" s="189" t="s">
        <v>105</v>
      </c>
      <c r="B66" s="277" t="s">
        <v>48</v>
      </c>
      <c r="C66" s="164">
        <f t="shared" si="0"/>
        <v>64</v>
      </c>
      <c r="D66" s="164">
        <f t="shared" si="1"/>
        <v>64</v>
      </c>
      <c r="E66" s="190"/>
      <c r="F66" s="165"/>
      <c r="G66" s="165"/>
      <c r="H66" s="164">
        <v>64</v>
      </c>
      <c r="I66" s="164"/>
      <c r="J66" s="164"/>
      <c r="K66" s="164"/>
      <c r="L66" s="176"/>
    </row>
    <row r="67" spans="1:12" ht="15">
      <c r="A67" s="189" t="s">
        <v>106</v>
      </c>
      <c r="B67" s="277" t="s">
        <v>49</v>
      </c>
      <c r="C67" s="164">
        <f t="shared" si="0"/>
        <v>51</v>
      </c>
      <c r="D67" s="164">
        <f t="shared" si="1"/>
        <v>51</v>
      </c>
      <c r="E67" s="190"/>
      <c r="F67" s="165"/>
      <c r="G67" s="165"/>
      <c r="H67" s="164"/>
      <c r="I67" s="164">
        <v>51</v>
      </c>
      <c r="J67" s="164"/>
      <c r="K67" s="164"/>
      <c r="L67" s="176"/>
    </row>
    <row r="68" spans="1:12" ht="15">
      <c r="A68" s="177"/>
      <c r="B68" s="277"/>
      <c r="C68" s="164"/>
      <c r="D68" s="164"/>
      <c r="E68" s="190"/>
      <c r="F68" s="165"/>
      <c r="G68" s="165"/>
      <c r="H68" s="164"/>
      <c r="I68" s="164"/>
      <c r="J68" s="164"/>
      <c r="K68" s="164"/>
      <c r="L68" s="176"/>
    </row>
    <row r="69" spans="1:12" ht="15.75">
      <c r="A69" s="168">
        <v>11</v>
      </c>
      <c r="B69" s="279" t="s">
        <v>61</v>
      </c>
      <c r="C69" s="169">
        <f t="shared" si="0"/>
        <v>102</v>
      </c>
      <c r="D69" s="169">
        <f t="shared" si="1"/>
        <v>102</v>
      </c>
      <c r="E69" s="188"/>
      <c r="F69" s="165"/>
      <c r="G69" s="165"/>
      <c r="H69" s="167"/>
      <c r="I69" s="169">
        <f>SUM(I70:I71)</f>
        <v>51</v>
      </c>
      <c r="J69" s="169">
        <f>SUM(J70:J71)</f>
        <v>51</v>
      </c>
      <c r="K69" s="169"/>
      <c r="L69" s="175"/>
    </row>
    <row r="70" spans="1:12" ht="15">
      <c r="A70" s="189" t="s">
        <v>107</v>
      </c>
      <c r="B70" s="183" t="s">
        <v>59</v>
      </c>
      <c r="C70" s="164">
        <f t="shared" si="0"/>
        <v>51</v>
      </c>
      <c r="D70" s="164">
        <f t="shared" si="1"/>
        <v>51</v>
      </c>
      <c r="E70" s="190"/>
      <c r="F70" s="165"/>
      <c r="G70" s="165">
        <v>2</v>
      </c>
      <c r="H70" s="164"/>
      <c r="I70" s="164">
        <v>51</v>
      </c>
      <c r="J70" s="164"/>
      <c r="K70" s="164"/>
      <c r="L70" s="176"/>
    </row>
    <row r="71" spans="1:12" ht="15">
      <c r="A71" s="189" t="s">
        <v>108</v>
      </c>
      <c r="B71" s="183" t="s">
        <v>60</v>
      </c>
      <c r="C71" s="164">
        <f t="shared" si="0"/>
        <v>51</v>
      </c>
      <c r="D71" s="164">
        <f t="shared" si="1"/>
        <v>51</v>
      </c>
      <c r="E71" s="190"/>
      <c r="F71" s="165"/>
      <c r="G71" s="165">
        <v>3</v>
      </c>
      <c r="H71" s="164"/>
      <c r="I71" s="164"/>
      <c r="J71" s="164">
        <v>51</v>
      </c>
      <c r="K71" s="164"/>
      <c r="L71" s="176"/>
    </row>
    <row r="72" spans="1:12" ht="15">
      <c r="A72" s="177"/>
      <c r="B72" s="183"/>
      <c r="C72" s="164"/>
      <c r="D72" s="164"/>
      <c r="E72" s="190"/>
      <c r="F72" s="165"/>
      <c r="G72" s="165"/>
      <c r="H72" s="165"/>
      <c r="I72" s="165"/>
      <c r="J72" s="164"/>
      <c r="K72" s="164"/>
      <c r="L72" s="192"/>
    </row>
    <row r="73" spans="1:12" ht="15.75">
      <c r="A73" s="168">
        <v>12</v>
      </c>
      <c r="B73" s="279" t="s">
        <v>109</v>
      </c>
      <c r="C73" s="169">
        <f t="shared" si="0"/>
        <v>389</v>
      </c>
      <c r="D73" s="169">
        <f t="shared" si="1"/>
        <v>389</v>
      </c>
      <c r="E73" s="167"/>
      <c r="F73" s="165"/>
      <c r="G73" s="165"/>
      <c r="H73" s="167"/>
      <c r="I73" s="169">
        <f>SUM(I74:I78)</f>
        <v>106</v>
      </c>
      <c r="J73" s="169">
        <f>SUM(J74:J78)</f>
        <v>193</v>
      </c>
      <c r="K73" s="169">
        <f>SUM(K74:K78)</f>
        <v>90</v>
      </c>
      <c r="L73" s="170"/>
    </row>
    <row r="74" spans="1:12" ht="15">
      <c r="A74" s="189" t="s">
        <v>110</v>
      </c>
      <c r="B74" s="277" t="s">
        <v>111</v>
      </c>
      <c r="C74" s="164">
        <f t="shared" si="0"/>
        <v>106</v>
      </c>
      <c r="D74" s="164">
        <f t="shared" si="1"/>
        <v>106</v>
      </c>
      <c r="E74" s="164"/>
      <c r="F74" s="165">
        <v>2</v>
      </c>
      <c r="G74" s="165"/>
      <c r="H74" s="164"/>
      <c r="I74" s="164">
        <v>106</v>
      </c>
      <c r="J74" s="164"/>
      <c r="K74" s="164"/>
      <c r="L74" s="176"/>
    </row>
    <row r="75" spans="1:12" ht="15">
      <c r="A75" s="193" t="s">
        <v>112</v>
      </c>
      <c r="B75" s="277" t="s">
        <v>113</v>
      </c>
      <c r="C75" s="164">
        <f t="shared" si="0"/>
        <v>96</v>
      </c>
      <c r="D75" s="164">
        <f t="shared" si="1"/>
        <v>96</v>
      </c>
      <c r="E75" s="164"/>
      <c r="F75" s="165">
        <v>3</v>
      </c>
      <c r="G75" s="165"/>
      <c r="H75" s="164"/>
      <c r="I75" s="164"/>
      <c r="J75" s="164">
        <v>96</v>
      </c>
      <c r="K75" s="164"/>
      <c r="L75" s="176"/>
    </row>
    <row r="76" spans="1:12" ht="15">
      <c r="A76" s="193" t="s">
        <v>114</v>
      </c>
      <c r="B76" s="277" t="s">
        <v>115</v>
      </c>
      <c r="C76" s="164">
        <f t="shared" si="0"/>
        <v>97</v>
      </c>
      <c r="D76" s="164">
        <f t="shared" si="1"/>
        <v>97</v>
      </c>
      <c r="E76" s="164"/>
      <c r="F76" s="165">
        <v>3</v>
      </c>
      <c r="G76" s="165"/>
      <c r="H76" s="164"/>
      <c r="I76" s="164"/>
      <c r="J76" s="164">
        <v>97</v>
      </c>
      <c r="K76" s="164"/>
      <c r="L76" s="176"/>
    </row>
    <row r="77" spans="1:12" ht="15">
      <c r="A77" s="193" t="s">
        <v>116</v>
      </c>
      <c r="B77" s="277" t="s">
        <v>117</v>
      </c>
      <c r="C77" s="164">
        <f t="shared" si="0"/>
        <v>51</v>
      </c>
      <c r="D77" s="164">
        <f t="shared" si="1"/>
        <v>51</v>
      </c>
      <c r="E77" s="164"/>
      <c r="F77" s="165">
        <v>4</v>
      </c>
      <c r="G77" s="165"/>
      <c r="H77" s="164"/>
      <c r="I77" s="164"/>
      <c r="J77" s="164"/>
      <c r="K77" s="164">
        <v>51</v>
      </c>
      <c r="L77" s="176"/>
    </row>
    <row r="78" spans="1:12" s="17" customFormat="1" ht="15.75" thickBot="1">
      <c r="A78" s="194" t="s">
        <v>118</v>
      </c>
      <c r="B78" s="195" t="s">
        <v>221</v>
      </c>
      <c r="C78" s="286">
        <f t="shared" si="0"/>
        <v>39</v>
      </c>
      <c r="D78" s="286">
        <f t="shared" si="1"/>
        <v>39</v>
      </c>
      <c r="E78" s="196"/>
      <c r="F78" s="197"/>
      <c r="G78" s="197"/>
      <c r="H78" s="196"/>
      <c r="I78" s="196"/>
      <c r="J78" s="196"/>
      <c r="K78" s="196">
        <v>39</v>
      </c>
      <c r="L78" s="198"/>
    </row>
    <row r="79" spans="1:12" ht="16.5" thickBot="1">
      <c r="A79" s="330" t="s">
        <v>77</v>
      </c>
      <c r="B79" s="330"/>
      <c r="C79" s="330"/>
      <c r="D79" s="330"/>
      <c r="E79" s="330"/>
      <c r="F79" s="330"/>
      <c r="G79" s="330"/>
      <c r="H79" s="330"/>
      <c r="I79" s="330"/>
      <c r="J79" s="331" t="s">
        <v>34</v>
      </c>
      <c r="K79" s="331"/>
      <c r="L79" s="331"/>
    </row>
    <row r="80" spans="1:12" ht="15.75">
      <c r="A80" s="156">
        <v>13</v>
      </c>
      <c r="B80" s="158" t="s">
        <v>119</v>
      </c>
      <c r="C80" s="284">
        <f>SUM(D80:E80)</f>
        <v>102</v>
      </c>
      <c r="D80" s="158">
        <f>SUM(H80:L80)</f>
        <v>102</v>
      </c>
      <c r="E80" s="158"/>
      <c r="F80" s="199"/>
      <c r="G80" s="199"/>
      <c r="H80" s="158"/>
      <c r="I80" s="158"/>
      <c r="J80" s="158"/>
      <c r="K80" s="158">
        <f>SUM(K81:K82)</f>
        <v>51</v>
      </c>
      <c r="L80" s="160">
        <f>SUM(L81:L82)</f>
        <v>51</v>
      </c>
    </row>
    <row r="81" spans="1:12" ht="15.75">
      <c r="A81" s="189" t="s">
        <v>120</v>
      </c>
      <c r="B81" s="167" t="s">
        <v>121</v>
      </c>
      <c r="C81" s="164">
        <f aca="true" t="shared" si="2" ref="C81:C126">SUM(D81:E81)</f>
        <v>51</v>
      </c>
      <c r="D81" s="164">
        <f>SUM(H81:L81)</f>
        <v>51</v>
      </c>
      <c r="E81" s="191"/>
      <c r="F81" s="165">
        <v>4</v>
      </c>
      <c r="G81" s="165"/>
      <c r="H81" s="191"/>
      <c r="I81" s="191"/>
      <c r="J81" s="164"/>
      <c r="K81" s="164">
        <v>51</v>
      </c>
      <c r="L81" s="200"/>
    </row>
    <row r="82" spans="1:12" ht="15.75">
      <c r="A82" s="189" t="s">
        <v>122</v>
      </c>
      <c r="B82" s="167" t="s">
        <v>123</v>
      </c>
      <c r="C82" s="164">
        <f t="shared" si="2"/>
        <v>51</v>
      </c>
      <c r="D82" s="164">
        <f>SUM(H82:L82)</f>
        <v>51</v>
      </c>
      <c r="E82" s="191"/>
      <c r="F82" s="165">
        <v>5</v>
      </c>
      <c r="G82" s="165"/>
      <c r="H82" s="191"/>
      <c r="I82" s="191"/>
      <c r="J82" s="164"/>
      <c r="K82" s="164"/>
      <c r="L82" s="176">
        <v>51</v>
      </c>
    </row>
    <row r="83" spans="1:12" ht="15.75">
      <c r="A83" s="168"/>
      <c r="B83" s="169"/>
      <c r="C83" s="164"/>
      <c r="D83" s="191"/>
      <c r="E83" s="191"/>
      <c r="F83" s="165"/>
      <c r="G83" s="165"/>
      <c r="H83" s="191"/>
      <c r="I83" s="191"/>
      <c r="J83" s="164"/>
      <c r="K83" s="164"/>
      <c r="L83" s="176"/>
    </row>
    <row r="84" spans="1:12" ht="15.75">
      <c r="A84" s="168">
        <v>14</v>
      </c>
      <c r="B84" s="169" t="s">
        <v>124</v>
      </c>
      <c r="C84" s="169">
        <f t="shared" si="2"/>
        <v>87</v>
      </c>
      <c r="D84" s="169">
        <f>SUM(H84:L84)</f>
        <v>87</v>
      </c>
      <c r="E84" s="169"/>
      <c r="F84" s="165"/>
      <c r="G84" s="165"/>
      <c r="H84" s="169"/>
      <c r="I84" s="169"/>
      <c r="J84" s="167"/>
      <c r="K84" s="167"/>
      <c r="L84" s="170">
        <f>SUM(L85:L86)</f>
        <v>87</v>
      </c>
    </row>
    <row r="85" spans="1:12" ht="15.75">
      <c r="A85" s="189" t="s">
        <v>125</v>
      </c>
      <c r="B85" s="167" t="s">
        <v>126</v>
      </c>
      <c r="C85" s="164">
        <f t="shared" si="2"/>
        <v>51</v>
      </c>
      <c r="D85" s="164">
        <f>SUM(H85:L85)</f>
        <v>51</v>
      </c>
      <c r="E85" s="191"/>
      <c r="F85" s="165">
        <v>5</v>
      </c>
      <c r="G85" s="165"/>
      <c r="H85" s="191"/>
      <c r="I85" s="191"/>
      <c r="J85" s="164"/>
      <c r="K85" s="164"/>
      <c r="L85" s="176">
        <v>51</v>
      </c>
    </row>
    <row r="86" spans="1:12" ht="15.75">
      <c r="A86" s="189" t="s">
        <v>127</v>
      </c>
      <c r="B86" s="167" t="s">
        <v>128</v>
      </c>
      <c r="C86" s="164">
        <f t="shared" si="2"/>
        <v>36</v>
      </c>
      <c r="D86" s="164">
        <f>SUM(H86:L86)</f>
        <v>36</v>
      </c>
      <c r="E86" s="191"/>
      <c r="F86" s="165"/>
      <c r="G86" s="165"/>
      <c r="H86" s="191"/>
      <c r="I86" s="191"/>
      <c r="J86" s="164"/>
      <c r="K86" s="164"/>
      <c r="L86" s="176">
        <v>36</v>
      </c>
    </row>
    <row r="87" spans="1:12" ht="15.75">
      <c r="A87" s="168"/>
      <c r="B87" s="169"/>
      <c r="C87" s="164"/>
      <c r="D87" s="169"/>
      <c r="E87" s="169"/>
      <c r="F87" s="165"/>
      <c r="G87" s="165"/>
      <c r="H87" s="169"/>
      <c r="I87" s="169"/>
      <c r="J87" s="165"/>
      <c r="K87" s="165"/>
      <c r="L87" s="192"/>
    </row>
    <row r="88" spans="1:12" ht="15.75">
      <c r="A88" s="168">
        <v>15</v>
      </c>
      <c r="B88" s="173" t="s">
        <v>129</v>
      </c>
      <c r="C88" s="169">
        <f t="shared" si="2"/>
        <v>430</v>
      </c>
      <c r="D88" s="169">
        <f>SUM(H88:L88)</f>
        <v>430</v>
      </c>
      <c r="E88" s="169"/>
      <c r="F88" s="165"/>
      <c r="G88" s="165"/>
      <c r="H88" s="169">
        <f>SUM(H89:H96)</f>
        <v>112</v>
      </c>
      <c r="I88" s="169">
        <f>SUM(I89:I96)</f>
        <v>148</v>
      </c>
      <c r="J88" s="169">
        <f>SUM(J89:J96)</f>
        <v>102</v>
      </c>
      <c r="K88" s="169">
        <f>SUM(K89:K96)</f>
        <v>34</v>
      </c>
      <c r="L88" s="170">
        <f>SUM(L89:L96)</f>
        <v>34</v>
      </c>
    </row>
    <row r="89" spans="1:12" s="17" customFormat="1" ht="15.75">
      <c r="A89" s="189" t="s">
        <v>130</v>
      </c>
      <c r="B89" s="171" t="s">
        <v>131</v>
      </c>
      <c r="C89" s="164">
        <f t="shared" si="2"/>
        <v>64</v>
      </c>
      <c r="D89" s="164">
        <f aca="true" t="shared" si="3" ref="D89:D96">SUM(H89:L89)</f>
        <v>64</v>
      </c>
      <c r="E89" s="191"/>
      <c r="F89" s="165"/>
      <c r="G89" s="165">
        <v>1</v>
      </c>
      <c r="H89" s="164">
        <v>64</v>
      </c>
      <c r="I89" s="191"/>
      <c r="J89" s="164"/>
      <c r="K89" s="164"/>
      <c r="L89" s="176"/>
    </row>
    <row r="90" spans="1:12" s="17" customFormat="1" ht="15.75">
      <c r="A90" s="189" t="s">
        <v>220</v>
      </c>
      <c r="B90" s="171" t="s">
        <v>132</v>
      </c>
      <c r="C90" s="164">
        <f t="shared" si="2"/>
        <v>48</v>
      </c>
      <c r="D90" s="164">
        <f t="shared" si="3"/>
        <v>48</v>
      </c>
      <c r="E90" s="191"/>
      <c r="F90" s="165">
        <v>1</v>
      </c>
      <c r="G90" s="165"/>
      <c r="H90" s="164">
        <v>48</v>
      </c>
      <c r="I90" s="191"/>
      <c r="J90" s="164"/>
      <c r="K90" s="164"/>
      <c r="L90" s="176"/>
    </row>
    <row r="91" spans="1:12" ht="15.75">
      <c r="A91" s="189" t="s">
        <v>133</v>
      </c>
      <c r="B91" s="171" t="s">
        <v>95</v>
      </c>
      <c r="C91" s="164">
        <f t="shared" si="2"/>
        <v>79</v>
      </c>
      <c r="D91" s="164">
        <f t="shared" si="3"/>
        <v>79</v>
      </c>
      <c r="E91" s="191"/>
      <c r="F91" s="165">
        <v>2</v>
      </c>
      <c r="G91" s="165"/>
      <c r="H91" s="191"/>
      <c r="I91" s="164">
        <v>79</v>
      </c>
      <c r="J91" s="164"/>
      <c r="K91" s="164"/>
      <c r="L91" s="176"/>
    </row>
    <row r="92" spans="1:12" s="17" customFormat="1" ht="15.75">
      <c r="A92" s="189" t="s">
        <v>134</v>
      </c>
      <c r="B92" s="171" t="s">
        <v>135</v>
      </c>
      <c r="C92" s="164">
        <f t="shared" si="2"/>
        <v>69</v>
      </c>
      <c r="D92" s="164">
        <v>69</v>
      </c>
      <c r="E92" s="191"/>
      <c r="F92" s="165"/>
      <c r="G92" s="165">
        <v>2</v>
      </c>
      <c r="H92" s="191"/>
      <c r="I92" s="164">
        <v>69</v>
      </c>
      <c r="J92" s="201"/>
      <c r="K92" s="164"/>
      <c r="L92" s="176"/>
    </row>
    <row r="93" spans="1:12" s="17" customFormat="1" ht="15.75">
      <c r="A93" s="189" t="s">
        <v>136</v>
      </c>
      <c r="B93" s="171" t="s">
        <v>197</v>
      </c>
      <c r="C93" s="164">
        <f t="shared" si="2"/>
        <v>51</v>
      </c>
      <c r="D93" s="164">
        <f t="shared" si="3"/>
        <v>51</v>
      </c>
      <c r="E93" s="191"/>
      <c r="F93" s="165">
        <v>3</v>
      </c>
      <c r="G93" s="165"/>
      <c r="H93" s="191"/>
      <c r="I93" s="191"/>
      <c r="J93" s="164">
        <v>51</v>
      </c>
      <c r="K93" s="164"/>
      <c r="L93" s="176"/>
    </row>
    <row r="94" spans="1:12" ht="15.75">
      <c r="A94" s="189" t="s">
        <v>137</v>
      </c>
      <c r="B94" s="171" t="s">
        <v>138</v>
      </c>
      <c r="C94" s="164">
        <f t="shared" si="2"/>
        <v>34</v>
      </c>
      <c r="D94" s="164">
        <f t="shared" si="3"/>
        <v>34</v>
      </c>
      <c r="E94" s="191"/>
      <c r="F94" s="165">
        <v>4</v>
      </c>
      <c r="G94" s="32"/>
      <c r="H94" s="191"/>
      <c r="I94" s="191"/>
      <c r="J94" s="164"/>
      <c r="K94" s="164">
        <v>34</v>
      </c>
      <c r="L94" s="176"/>
    </row>
    <row r="95" spans="1:12" ht="15.75">
      <c r="A95" s="189" t="s">
        <v>139</v>
      </c>
      <c r="B95" s="171" t="s">
        <v>140</v>
      </c>
      <c r="C95" s="164">
        <f t="shared" si="2"/>
        <v>34</v>
      </c>
      <c r="D95" s="164">
        <f t="shared" si="3"/>
        <v>34</v>
      </c>
      <c r="E95" s="191"/>
      <c r="F95" s="165">
        <v>5</v>
      </c>
      <c r="G95" s="165"/>
      <c r="H95" s="191"/>
      <c r="I95" s="191"/>
      <c r="J95" s="164"/>
      <c r="K95" s="164"/>
      <c r="L95" s="176">
        <v>34</v>
      </c>
    </row>
    <row r="96" spans="1:12" ht="15.75">
      <c r="A96" s="189" t="s">
        <v>141</v>
      </c>
      <c r="B96" s="171" t="s">
        <v>142</v>
      </c>
      <c r="C96" s="164">
        <f t="shared" si="2"/>
        <v>51</v>
      </c>
      <c r="D96" s="164">
        <f t="shared" si="3"/>
        <v>51</v>
      </c>
      <c r="E96" s="191"/>
      <c r="F96" s="165"/>
      <c r="G96" s="165"/>
      <c r="H96" s="191"/>
      <c r="I96" s="191"/>
      <c r="J96" s="164">
        <v>51</v>
      </c>
      <c r="K96" s="164"/>
      <c r="L96" s="176"/>
    </row>
    <row r="97" spans="1:12" ht="15.75">
      <c r="A97" s="168"/>
      <c r="B97" s="169"/>
      <c r="C97" s="164"/>
      <c r="D97" s="169"/>
      <c r="E97" s="169"/>
      <c r="F97" s="165"/>
      <c r="G97" s="165"/>
      <c r="H97" s="169"/>
      <c r="I97" s="169"/>
      <c r="J97" s="165"/>
      <c r="K97" s="165"/>
      <c r="L97" s="192"/>
    </row>
    <row r="98" spans="1:12" ht="15.75">
      <c r="A98" s="168">
        <v>16</v>
      </c>
      <c r="B98" s="173" t="s">
        <v>143</v>
      </c>
      <c r="C98" s="169">
        <f t="shared" si="2"/>
        <v>234</v>
      </c>
      <c r="D98" s="169">
        <f>SUM(H98:L98)</f>
        <v>234</v>
      </c>
      <c r="E98" s="169"/>
      <c r="F98" s="165"/>
      <c r="G98" s="165"/>
      <c r="H98" s="169"/>
      <c r="I98" s="169">
        <f>SUM(I99:I102)</f>
        <v>149</v>
      </c>
      <c r="J98" s="169">
        <f>SUM(J99:J102)</f>
        <v>85</v>
      </c>
      <c r="K98" s="167"/>
      <c r="L98" s="175"/>
    </row>
    <row r="99" spans="1:12" ht="15.75">
      <c r="A99" s="189" t="s">
        <v>144</v>
      </c>
      <c r="B99" s="171" t="s">
        <v>145</v>
      </c>
      <c r="C99" s="164">
        <f t="shared" si="2"/>
        <v>80</v>
      </c>
      <c r="D99" s="164">
        <f>SUM(H99:L99)</f>
        <v>80</v>
      </c>
      <c r="E99" s="191"/>
      <c r="F99" s="165"/>
      <c r="G99" s="165"/>
      <c r="H99" s="191"/>
      <c r="I99" s="164">
        <v>80</v>
      </c>
      <c r="J99" s="164"/>
      <c r="K99" s="164"/>
      <c r="L99" s="176"/>
    </row>
    <row r="100" spans="1:12" ht="15.75">
      <c r="A100" s="189" t="s">
        <v>146</v>
      </c>
      <c r="B100" s="171" t="s">
        <v>147</v>
      </c>
      <c r="C100" s="164">
        <f t="shared" si="2"/>
        <v>69</v>
      </c>
      <c r="D100" s="164">
        <f>SUM(H100:L100)</f>
        <v>69</v>
      </c>
      <c r="E100" s="191"/>
      <c r="F100" s="165">
        <v>2</v>
      </c>
      <c r="G100" s="165"/>
      <c r="H100" s="191"/>
      <c r="I100" s="164">
        <v>69</v>
      </c>
      <c r="J100" s="164"/>
      <c r="K100" s="164"/>
      <c r="L100" s="176"/>
    </row>
    <row r="101" spans="1:12" ht="15.75">
      <c r="A101" s="189" t="s">
        <v>148</v>
      </c>
      <c r="B101" s="167" t="s">
        <v>149</v>
      </c>
      <c r="C101" s="164">
        <f t="shared" si="2"/>
        <v>51</v>
      </c>
      <c r="D101" s="164">
        <f>SUM(H101:L101)</f>
        <v>51</v>
      </c>
      <c r="E101" s="191"/>
      <c r="F101" s="165"/>
      <c r="G101" s="165"/>
      <c r="H101" s="191"/>
      <c r="I101" s="191"/>
      <c r="J101" s="164">
        <v>51</v>
      </c>
      <c r="K101" s="164"/>
      <c r="L101" s="176"/>
    </row>
    <row r="102" spans="1:12" s="17" customFormat="1" ht="15.75">
      <c r="A102" s="189" t="s">
        <v>150</v>
      </c>
      <c r="B102" s="167" t="s">
        <v>193</v>
      </c>
      <c r="C102" s="164">
        <f t="shared" si="2"/>
        <v>34</v>
      </c>
      <c r="D102" s="164">
        <f>SUM(H102:L102)</f>
        <v>34</v>
      </c>
      <c r="E102" s="191"/>
      <c r="F102" s="165"/>
      <c r="G102" s="165">
        <v>3</v>
      </c>
      <c r="H102" s="191"/>
      <c r="I102" s="191"/>
      <c r="J102" s="164">
        <v>34</v>
      </c>
      <c r="K102" s="164"/>
      <c r="L102" s="176"/>
    </row>
    <row r="103" spans="1:12" ht="15.75">
      <c r="A103" s="168"/>
      <c r="B103" s="169"/>
      <c r="C103" s="164"/>
      <c r="D103" s="169"/>
      <c r="E103" s="169"/>
      <c r="F103" s="165"/>
      <c r="G103" s="165"/>
      <c r="H103" s="169"/>
      <c r="I103" s="169"/>
      <c r="J103" s="165"/>
      <c r="K103" s="165"/>
      <c r="L103" s="192"/>
    </row>
    <row r="104" spans="1:12" ht="15.75">
      <c r="A104" s="168">
        <v>17</v>
      </c>
      <c r="B104" s="169" t="s">
        <v>151</v>
      </c>
      <c r="C104" s="169">
        <f t="shared" si="2"/>
        <v>214</v>
      </c>
      <c r="D104" s="169">
        <f aca="true" t="shared" si="4" ref="D104:D109">SUM(H104:L104)</f>
        <v>214</v>
      </c>
      <c r="E104" s="169"/>
      <c r="F104" s="165"/>
      <c r="G104" s="165"/>
      <c r="H104" s="169"/>
      <c r="I104" s="169"/>
      <c r="J104" s="169">
        <f>SUM(J105:J109)</f>
        <v>110</v>
      </c>
      <c r="K104" s="169">
        <f>SUM(K105:K109)</f>
        <v>68</v>
      </c>
      <c r="L104" s="170">
        <f>SUM(L105:L109)</f>
        <v>36</v>
      </c>
    </row>
    <row r="105" spans="1:12" ht="15.75">
      <c r="A105" s="189" t="s">
        <v>152</v>
      </c>
      <c r="B105" s="171" t="s">
        <v>153</v>
      </c>
      <c r="C105" s="164">
        <f t="shared" si="2"/>
        <v>34</v>
      </c>
      <c r="D105" s="164">
        <f t="shared" si="4"/>
        <v>34</v>
      </c>
      <c r="E105" s="191"/>
      <c r="F105" s="165">
        <v>4</v>
      </c>
      <c r="G105" s="165"/>
      <c r="H105" s="191"/>
      <c r="I105" s="191"/>
      <c r="J105" s="164"/>
      <c r="K105" s="164">
        <v>34</v>
      </c>
      <c r="L105" s="176"/>
    </row>
    <row r="106" spans="1:12" ht="15.75">
      <c r="A106" s="189" t="s">
        <v>154</v>
      </c>
      <c r="B106" s="162" t="s">
        <v>155</v>
      </c>
      <c r="C106" s="164">
        <f t="shared" si="2"/>
        <v>36</v>
      </c>
      <c r="D106" s="164">
        <f t="shared" si="4"/>
        <v>36</v>
      </c>
      <c r="E106" s="191"/>
      <c r="F106" s="165"/>
      <c r="G106" s="165"/>
      <c r="H106" s="191"/>
      <c r="I106" s="191"/>
      <c r="J106" s="164"/>
      <c r="K106" s="164"/>
      <c r="L106" s="176">
        <v>36</v>
      </c>
    </row>
    <row r="107" spans="1:12" ht="15.75">
      <c r="A107" s="189" t="s">
        <v>156</v>
      </c>
      <c r="B107" s="162" t="s">
        <v>157</v>
      </c>
      <c r="C107" s="164">
        <f t="shared" si="2"/>
        <v>34</v>
      </c>
      <c r="D107" s="164">
        <f t="shared" si="4"/>
        <v>34</v>
      </c>
      <c r="E107" s="191"/>
      <c r="F107" s="165"/>
      <c r="G107" s="165"/>
      <c r="H107" s="191"/>
      <c r="I107" s="191"/>
      <c r="J107" s="164"/>
      <c r="K107" s="164">
        <v>34</v>
      </c>
      <c r="L107" s="176"/>
    </row>
    <row r="108" spans="1:12" s="17" customFormat="1" ht="15.75">
      <c r="A108" s="189" t="s">
        <v>158</v>
      </c>
      <c r="B108" s="171" t="s">
        <v>206</v>
      </c>
      <c r="C108" s="164">
        <f t="shared" si="2"/>
        <v>55</v>
      </c>
      <c r="D108" s="164">
        <f t="shared" si="4"/>
        <v>55</v>
      </c>
      <c r="E108" s="191"/>
      <c r="F108" s="165">
        <v>3</v>
      </c>
      <c r="G108" s="165"/>
      <c r="H108" s="191"/>
      <c r="I108" s="191"/>
      <c r="J108" s="164">
        <v>55</v>
      </c>
      <c r="K108" s="164"/>
      <c r="L108" s="176"/>
    </row>
    <row r="109" spans="1:12" s="17" customFormat="1" ht="15.75">
      <c r="A109" s="189" t="s">
        <v>159</v>
      </c>
      <c r="B109" s="171" t="s">
        <v>160</v>
      </c>
      <c r="C109" s="164">
        <f t="shared" si="2"/>
        <v>55</v>
      </c>
      <c r="D109" s="164">
        <f t="shared" si="4"/>
        <v>55</v>
      </c>
      <c r="E109" s="202"/>
      <c r="F109" s="165">
        <v>3</v>
      </c>
      <c r="G109" s="165"/>
      <c r="H109" s="191"/>
      <c r="I109" s="191"/>
      <c r="J109" s="164">
        <v>55</v>
      </c>
      <c r="K109" s="191"/>
      <c r="L109" s="166"/>
    </row>
    <row r="110" spans="1:12" ht="15.75">
      <c r="A110" s="177"/>
      <c r="B110" s="171"/>
      <c r="C110" s="164"/>
      <c r="D110" s="203"/>
      <c r="E110" s="190"/>
      <c r="F110" s="165"/>
      <c r="G110" s="165"/>
      <c r="H110" s="164"/>
      <c r="I110" s="164"/>
      <c r="J110" s="204"/>
      <c r="K110" s="191"/>
      <c r="L110" s="205"/>
    </row>
    <row r="111" spans="1:12" ht="15.75">
      <c r="A111" s="168">
        <v>18</v>
      </c>
      <c r="B111" s="173" t="s">
        <v>161</v>
      </c>
      <c r="C111" s="169">
        <f t="shared" si="2"/>
        <v>101</v>
      </c>
      <c r="D111" s="169">
        <f>SUM(H111:L111)</f>
        <v>101</v>
      </c>
      <c r="E111" s="167"/>
      <c r="F111" s="165"/>
      <c r="G111" s="165"/>
      <c r="H111" s="169">
        <f>SUM(H112:H113)</f>
        <v>33</v>
      </c>
      <c r="I111" s="169">
        <f>SUM(I112:I113)</f>
        <v>34</v>
      </c>
      <c r="J111" s="169">
        <f>SUM(J112:J113)</f>
        <v>34</v>
      </c>
      <c r="K111" s="169"/>
      <c r="L111" s="175"/>
    </row>
    <row r="112" spans="1:12" ht="15">
      <c r="A112" s="189" t="s">
        <v>162</v>
      </c>
      <c r="B112" s="178" t="s">
        <v>163</v>
      </c>
      <c r="C112" s="164">
        <f t="shared" si="2"/>
        <v>101</v>
      </c>
      <c r="D112" s="164">
        <f>SUM(H112:L112)</f>
        <v>101</v>
      </c>
      <c r="E112" s="164"/>
      <c r="F112" s="165"/>
      <c r="G112" s="165"/>
      <c r="H112" s="164">
        <v>33</v>
      </c>
      <c r="I112" s="164">
        <v>34</v>
      </c>
      <c r="J112" s="164">
        <v>34</v>
      </c>
      <c r="K112" s="164"/>
      <c r="L112" s="176"/>
    </row>
    <row r="113" spans="1:12" ht="15">
      <c r="A113" s="177"/>
      <c r="B113" s="167"/>
      <c r="C113" s="164"/>
      <c r="D113" s="203"/>
      <c r="E113" s="190"/>
      <c r="F113" s="165"/>
      <c r="G113" s="165"/>
      <c r="H113" s="164"/>
      <c r="I113" s="164"/>
      <c r="J113" s="164"/>
      <c r="K113" s="164"/>
      <c r="L113" s="206"/>
    </row>
    <row r="114" spans="1:12" ht="15.75">
      <c r="A114" s="168">
        <v>19</v>
      </c>
      <c r="B114" s="173" t="s">
        <v>164</v>
      </c>
      <c r="C114" s="169">
        <f>SUM(C115:C123)</f>
        <v>2896</v>
      </c>
      <c r="D114" s="169"/>
      <c r="E114" s="169">
        <f>SUM(H114:L114)</f>
        <v>2896</v>
      </c>
      <c r="F114" s="165"/>
      <c r="G114" s="165"/>
      <c r="H114" s="169">
        <f>SUM(H115:H123)</f>
        <v>40</v>
      </c>
      <c r="I114" s="169">
        <f>SUM(I115:I123)</f>
        <v>148</v>
      </c>
      <c r="J114" s="169">
        <f>SUM(J115:J123)</f>
        <v>228</v>
      </c>
      <c r="K114" s="169">
        <f>SUM(K115:K123)</f>
        <v>1280</v>
      </c>
      <c r="L114" s="170">
        <f>SUM(L115:L123)</f>
        <v>1200</v>
      </c>
    </row>
    <row r="115" spans="1:12" ht="15.75">
      <c r="A115" s="177">
        <v>19.1</v>
      </c>
      <c r="B115" s="178" t="s">
        <v>217</v>
      </c>
      <c r="C115" s="164">
        <f t="shared" si="2"/>
        <v>20</v>
      </c>
      <c r="D115" s="164"/>
      <c r="E115" s="164">
        <f aca="true" t="shared" si="5" ref="E115:E123">SUM(H115:L115)</f>
        <v>20</v>
      </c>
      <c r="F115" s="165"/>
      <c r="G115" s="165"/>
      <c r="H115" s="164">
        <v>20</v>
      </c>
      <c r="I115" s="191"/>
      <c r="J115" s="191"/>
      <c r="K115" s="191"/>
      <c r="L115" s="166"/>
    </row>
    <row r="116" spans="1:12" ht="15.75">
      <c r="A116" s="189" t="s">
        <v>165</v>
      </c>
      <c r="B116" s="178" t="s">
        <v>229</v>
      </c>
      <c r="C116" s="164">
        <f t="shared" si="2"/>
        <v>68</v>
      </c>
      <c r="D116" s="191"/>
      <c r="E116" s="164">
        <f t="shared" si="5"/>
        <v>68</v>
      </c>
      <c r="F116" s="165"/>
      <c r="G116" s="165"/>
      <c r="H116" s="191"/>
      <c r="I116" s="164">
        <v>68</v>
      </c>
      <c r="J116" s="164"/>
      <c r="K116" s="164"/>
      <c r="L116" s="176"/>
    </row>
    <row r="117" spans="1:12" ht="15.75">
      <c r="A117" s="189" t="s">
        <v>166</v>
      </c>
      <c r="B117" s="178" t="s">
        <v>218</v>
      </c>
      <c r="C117" s="164">
        <f t="shared" si="2"/>
        <v>68</v>
      </c>
      <c r="D117" s="191"/>
      <c r="E117" s="164">
        <f t="shared" si="5"/>
        <v>68</v>
      </c>
      <c r="F117" s="165"/>
      <c r="G117" s="165"/>
      <c r="H117" s="191"/>
      <c r="I117" s="191"/>
      <c r="J117" s="164">
        <v>68</v>
      </c>
      <c r="K117" s="164"/>
      <c r="L117" s="176"/>
    </row>
    <row r="118" spans="1:12" ht="15.75">
      <c r="A118" s="189" t="s">
        <v>167</v>
      </c>
      <c r="B118" s="178" t="s">
        <v>219</v>
      </c>
      <c r="C118" s="164">
        <f t="shared" si="2"/>
        <v>640</v>
      </c>
      <c r="D118" s="191"/>
      <c r="E118" s="164">
        <f t="shared" si="5"/>
        <v>640</v>
      </c>
      <c r="F118" s="165"/>
      <c r="G118" s="165"/>
      <c r="H118" s="191"/>
      <c r="I118" s="191"/>
      <c r="J118" s="164"/>
      <c r="K118" s="164">
        <v>640</v>
      </c>
      <c r="L118" s="176"/>
    </row>
    <row r="119" spans="1:12" ht="15.75">
      <c r="A119" s="189" t="s">
        <v>168</v>
      </c>
      <c r="B119" s="178" t="s">
        <v>230</v>
      </c>
      <c r="C119" s="164">
        <f t="shared" si="2"/>
        <v>1200</v>
      </c>
      <c r="D119" s="191"/>
      <c r="E119" s="164">
        <f t="shared" si="5"/>
        <v>1200</v>
      </c>
      <c r="F119" s="165"/>
      <c r="G119" s="165"/>
      <c r="H119" s="191"/>
      <c r="I119" s="191"/>
      <c r="J119" s="164"/>
      <c r="K119" s="164"/>
      <c r="L119" s="176">
        <v>1200</v>
      </c>
    </row>
    <row r="120" spans="1:12" ht="15.75">
      <c r="A120" s="189" t="s">
        <v>169</v>
      </c>
      <c r="B120" s="178" t="s">
        <v>170</v>
      </c>
      <c r="C120" s="164">
        <f t="shared" si="2"/>
        <v>20</v>
      </c>
      <c r="D120" s="191"/>
      <c r="E120" s="164">
        <f t="shared" si="5"/>
        <v>20</v>
      </c>
      <c r="F120" s="165"/>
      <c r="G120" s="165"/>
      <c r="H120" s="164">
        <v>20</v>
      </c>
      <c r="I120" s="191"/>
      <c r="J120" s="164"/>
      <c r="K120" s="164"/>
      <c r="L120" s="176"/>
    </row>
    <row r="121" spans="1:12" ht="15.75">
      <c r="A121" s="189" t="s">
        <v>171</v>
      </c>
      <c r="B121" s="178" t="s">
        <v>172</v>
      </c>
      <c r="C121" s="164">
        <f t="shared" si="2"/>
        <v>80</v>
      </c>
      <c r="D121" s="191"/>
      <c r="E121" s="164">
        <f t="shared" si="5"/>
        <v>80</v>
      </c>
      <c r="F121" s="165"/>
      <c r="G121" s="165"/>
      <c r="H121" s="191"/>
      <c r="I121" s="164">
        <v>80</v>
      </c>
      <c r="J121" s="164"/>
      <c r="K121" s="164"/>
      <c r="L121" s="176"/>
    </row>
    <row r="122" spans="1:12" ht="15.75">
      <c r="A122" s="189" t="s">
        <v>173</v>
      </c>
      <c r="B122" s="178" t="s">
        <v>174</v>
      </c>
      <c r="C122" s="164">
        <f t="shared" si="2"/>
        <v>160</v>
      </c>
      <c r="D122" s="191"/>
      <c r="E122" s="164">
        <f t="shared" si="5"/>
        <v>160</v>
      </c>
      <c r="F122" s="165"/>
      <c r="G122" s="165"/>
      <c r="H122" s="191"/>
      <c r="I122" s="191"/>
      <c r="J122" s="164">
        <v>160</v>
      </c>
      <c r="K122" s="164"/>
      <c r="L122" s="176"/>
    </row>
    <row r="123" spans="1:12" ht="15.75">
      <c r="A123" s="189" t="s">
        <v>231</v>
      </c>
      <c r="B123" s="178" t="s">
        <v>175</v>
      </c>
      <c r="C123" s="164">
        <f t="shared" si="2"/>
        <v>640</v>
      </c>
      <c r="D123" s="191"/>
      <c r="E123" s="164">
        <f t="shared" si="5"/>
        <v>640</v>
      </c>
      <c r="F123" s="165"/>
      <c r="G123" s="165"/>
      <c r="H123" s="191"/>
      <c r="I123" s="191"/>
      <c r="J123" s="164"/>
      <c r="K123" s="164">
        <v>640</v>
      </c>
      <c r="L123" s="176"/>
    </row>
    <row r="124" spans="1:12" ht="15">
      <c r="A124" s="207"/>
      <c r="B124" s="29"/>
      <c r="C124" s="164"/>
      <c r="D124" s="190"/>
      <c r="E124" s="190"/>
      <c r="F124" s="165"/>
      <c r="G124" s="165"/>
      <c r="H124" s="164"/>
      <c r="I124" s="164"/>
      <c r="J124" s="164"/>
      <c r="K124" s="164"/>
      <c r="L124" s="176"/>
    </row>
    <row r="125" spans="1:12" ht="15">
      <c r="A125" s="177"/>
      <c r="B125" s="171"/>
      <c r="C125" s="164"/>
      <c r="D125" s="203"/>
      <c r="E125" s="208"/>
      <c r="F125" s="165"/>
      <c r="G125" s="165"/>
      <c r="H125" s="171"/>
      <c r="I125" s="171"/>
      <c r="J125" s="171"/>
      <c r="K125" s="171"/>
      <c r="L125" s="206"/>
    </row>
    <row r="126" spans="1:12" ht="15.75">
      <c r="A126" s="209"/>
      <c r="B126" s="173" t="s">
        <v>176</v>
      </c>
      <c r="C126" s="169">
        <f t="shared" si="2"/>
        <v>80</v>
      </c>
      <c r="D126" s="169">
        <f>SUM(H126:L126)</f>
        <v>80</v>
      </c>
      <c r="E126" s="210"/>
      <c r="F126" s="165"/>
      <c r="G126" s="165"/>
      <c r="H126" s="165"/>
      <c r="I126" s="165"/>
      <c r="J126" s="165"/>
      <c r="K126" s="165"/>
      <c r="L126" s="176">
        <v>80</v>
      </c>
    </row>
    <row r="127" spans="1:12" s="17" customFormat="1" ht="15" customHeight="1" thickBot="1">
      <c r="A127" s="211"/>
      <c r="B127" s="148"/>
      <c r="C127" s="285"/>
      <c r="D127" s="212"/>
      <c r="E127" s="212"/>
      <c r="F127" s="32"/>
      <c r="G127" s="32"/>
      <c r="H127" s="213"/>
      <c r="I127" s="214"/>
      <c r="J127" s="214"/>
      <c r="K127" s="214"/>
      <c r="L127" s="215"/>
    </row>
    <row r="128" spans="1:12" ht="33.75" customHeight="1" thickBot="1">
      <c r="A128" s="325" t="s">
        <v>210</v>
      </c>
      <c r="B128" s="329"/>
      <c r="C128" s="216">
        <f>SUM(C16,C22,C26,C30,C34,C37,C43,C46,C53,C64,C69,C73,C80,C84,C88,C98,C104,C111,C114,C126)</f>
        <v>5984</v>
      </c>
      <c r="D128" s="217">
        <f>SUM(D16,D22,D26,D30,D34,D37,D43,D46,D53,D64,D69,D73,D80,D84,D88,D98,D104,D111,D126)</f>
        <v>3088</v>
      </c>
      <c r="E128" s="218">
        <f>SUM(E114)</f>
        <v>2896</v>
      </c>
      <c r="F128" s="219"/>
      <c r="G128" s="220"/>
      <c r="H128" s="218">
        <f>SUM(H16,H22,H26,H30,H34,H37,H43,H46,H53,H64,H69,H73,H80,H84,H88,H98,H104,H111,H114)</f>
        <v>882</v>
      </c>
      <c r="I128" s="218">
        <f>SUM(I16,I22,I26,I30,I34,I37,I43,I46,I53,I64,I69,I73,I80,I84,I88,I98,I104,I111,I114)</f>
        <v>1036</v>
      </c>
      <c r="J128" s="218">
        <f>SUM(J16,J22,J26,J30,J34,J37,J43,J46,J53,J64,J69,J73,J80,J84,J88,J98,J104,J111,J114)</f>
        <v>1009</v>
      </c>
      <c r="K128" s="218">
        <f>SUM(K16,K22,K26,K30,K34,K37,K43,K46,K53,K64,K69,K73,K80,K84,K88,K98,K104,K111,K114)</f>
        <v>1569</v>
      </c>
      <c r="L128" s="218">
        <f>SUM(L80,L84,L88,L104,L114,L126)</f>
        <v>1488</v>
      </c>
    </row>
    <row r="129" spans="1:12" ht="33" customHeight="1" thickBot="1">
      <c r="A129" s="325" t="s">
        <v>35</v>
      </c>
      <c r="B129" s="326"/>
      <c r="C129" s="221"/>
      <c r="D129" s="222"/>
      <c r="E129" s="222"/>
      <c r="F129" s="223">
        <f>SUM(H129:L129)</f>
        <v>24</v>
      </c>
      <c r="G129" s="223"/>
      <c r="H129" s="223">
        <f>COUNTIF(F16:F126,1)</f>
        <v>6</v>
      </c>
      <c r="I129" s="223">
        <f>COUNTIF(F16:F126,2)</f>
        <v>6</v>
      </c>
      <c r="J129" s="223">
        <f>COUNTIF(F16:F126,3)</f>
        <v>5</v>
      </c>
      <c r="K129" s="223">
        <f>COUNTIF(F16:F126,4)</f>
        <v>4</v>
      </c>
      <c r="L129" s="223">
        <f>COUNTIF(F16:F126,5)</f>
        <v>3</v>
      </c>
    </row>
    <row r="130" spans="1:12" ht="33" customHeight="1" thickBot="1">
      <c r="A130" s="327" t="s">
        <v>36</v>
      </c>
      <c r="B130" s="326"/>
      <c r="C130" s="221"/>
      <c r="D130" s="222"/>
      <c r="E130" s="222"/>
      <c r="F130" s="223"/>
      <c r="G130" s="223">
        <f>SUM(H130:L130)</f>
        <v>12</v>
      </c>
      <c r="H130" s="223">
        <f>COUNTIF(G16:G126,1)</f>
        <v>1</v>
      </c>
      <c r="I130" s="223">
        <f>COUNTIF(G16:G126,2)</f>
        <v>4</v>
      </c>
      <c r="J130" s="223">
        <f>COUNTIF(G16:G126,3)</f>
        <v>6</v>
      </c>
      <c r="K130" s="223">
        <f>COUNTIF(G16:G126,4)</f>
        <v>1</v>
      </c>
      <c r="L130" s="223">
        <f>COUNTIF(G16:G126,5)</f>
        <v>0</v>
      </c>
    </row>
    <row r="131" spans="1:12" ht="16.5" thickBot="1">
      <c r="A131" s="322" t="s">
        <v>37</v>
      </c>
      <c r="B131" s="323"/>
      <c r="C131" s="323"/>
      <c r="D131" s="323"/>
      <c r="E131" s="323"/>
      <c r="F131" s="323"/>
      <c r="G131" s="323"/>
      <c r="H131" s="323"/>
      <c r="I131" s="323"/>
      <c r="J131" s="323"/>
      <c r="K131" s="323"/>
      <c r="L131" s="324"/>
    </row>
    <row r="132" spans="1:12" ht="15.75">
      <c r="A132" s="224">
        <v>1</v>
      </c>
      <c r="B132" s="225" t="s">
        <v>244</v>
      </c>
      <c r="C132" s="163">
        <f>D132</f>
        <v>67</v>
      </c>
      <c r="D132" s="163">
        <f>SUM(H132:L132)</f>
        <v>67</v>
      </c>
      <c r="E132" s="226"/>
      <c r="F132" s="159"/>
      <c r="G132" s="199"/>
      <c r="H132" s="163">
        <v>67</v>
      </c>
      <c r="I132" s="163"/>
      <c r="J132" s="163"/>
      <c r="K132" s="163"/>
      <c r="L132" s="227"/>
    </row>
    <row r="133" spans="1:12" ht="15.75">
      <c r="A133" s="228">
        <v>2</v>
      </c>
      <c r="B133" s="171" t="s">
        <v>244</v>
      </c>
      <c r="C133" s="164">
        <f aca="true" t="shared" si="6" ref="C133:C139">D133</f>
        <v>51</v>
      </c>
      <c r="D133" s="164">
        <f aca="true" t="shared" si="7" ref="D133:D139">SUM(H133:L133)</f>
        <v>51</v>
      </c>
      <c r="E133" s="191"/>
      <c r="F133" s="174"/>
      <c r="G133" s="165"/>
      <c r="H133" s="164">
        <v>51</v>
      </c>
      <c r="I133" s="164"/>
      <c r="J133" s="164"/>
      <c r="K133" s="164"/>
      <c r="L133" s="176"/>
    </row>
    <row r="134" spans="1:12" ht="15.75">
      <c r="A134" s="228">
        <v>3</v>
      </c>
      <c r="B134" s="171" t="s">
        <v>244</v>
      </c>
      <c r="C134" s="164">
        <f t="shared" si="6"/>
        <v>44</v>
      </c>
      <c r="D134" s="164">
        <f t="shared" si="7"/>
        <v>44</v>
      </c>
      <c r="E134" s="191"/>
      <c r="F134" s="174"/>
      <c r="G134" s="165"/>
      <c r="H134" s="164"/>
      <c r="I134" s="164">
        <v>44</v>
      </c>
      <c r="J134" s="164"/>
      <c r="K134" s="164"/>
      <c r="L134" s="176"/>
    </row>
    <row r="135" spans="1:12" ht="15.75">
      <c r="A135" s="229">
        <v>4</v>
      </c>
      <c r="B135" s="171" t="s">
        <v>244</v>
      </c>
      <c r="C135" s="164">
        <f t="shared" si="6"/>
        <v>64</v>
      </c>
      <c r="D135" s="164">
        <f t="shared" si="7"/>
        <v>64</v>
      </c>
      <c r="E135" s="191"/>
      <c r="F135" s="174"/>
      <c r="G135" s="165"/>
      <c r="H135" s="164"/>
      <c r="I135" s="164"/>
      <c r="J135" s="164">
        <v>64</v>
      </c>
      <c r="K135" s="164"/>
      <c r="L135" s="176"/>
    </row>
    <row r="136" spans="1:12" ht="15.75">
      <c r="A136" s="229">
        <v>5</v>
      </c>
      <c r="B136" s="171" t="s">
        <v>244</v>
      </c>
      <c r="C136" s="164">
        <f t="shared" si="6"/>
        <v>56</v>
      </c>
      <c r="D136" s="164">
        <f t="shared" si="7"/>
        <v>56</v>
      </c>
      <c r="E136" s="191"/>
      <c r="F136" s="174"/>
      <c r="G136" s="165"/>
      <c r="H136" s="164"/>
      <c r="I136" s="164"/>
      <c r="J136" s="164">
        <v>56</v>
      </c>
      <c r="K136" s="164"/>
      <c r="L136" s="176"/>
    </row>
    <row r="137" spans="1:12" ht="15.75">
      <c r="A137" s="229">
        <v>6</v>
      </c>
      <c r="B137" s="171" t="s">
        <v>244</v>
      </c>
      <c r="C137" s="164">
        <f t="shared" si="6"/>
        <v>34</v>
      </c>
      <c r="D137" s="164">
        <f t="shared" si="7"/>
        <v>34</v>
      </c>
      <c r="E137" s="191"/>
      <c r="F137" s="174"/>
      <c r="G137" s="165"/>
      <c r="H137" s="164"/>
      <c r="I137" s="164"/>
      <c r="J137" s="164"/>
      <c r="K137" s="164">
        <v>34</v>
      </c>
      <c r="L137" s="176"/>
    </row>
    <row r="138" spans="1:12" ht="15.75">
      <c r="A138" s="229">
        <v>7</v>
      </c>
      <c r="B138" s="171" t="s">
        <v>244</v>
      </c>
      <c r="C138" s="164">
        <f t="shared" si="6"/>
        <v>34</v>
      </c>
      <c r="D138" s="164">
        <f t="shared" si="7"/>
        <v>34</v>
      </c>
      <c r="E138" s="164"/>
      <c r="F138" s="165"/>
      <c r="G138" s="165"/>
      <c r="H138" s="164"/>
      <c r="I138" s="164"/>
      <c r="J138" s="164"/>
      <c r="K138" s="164"/>
      <c r="L138" s="176">
        <v>34</v>
      </c>
    </row>
    <row r="139" spans="1:12" ht="15.75">
      <c r="A139" s="229">
        <v>8</v>
      </c>
      <c r="B139" s="171" t="s">
        <v>244</v>
      </c>
      <c r="C139" s="164">
        <f t="shared" si="6"/>
        <v>36</v>
      </c>
      <c r="D139" s="164">
        <f t="shared" si="7"/>
        <v>36</v>
      </c>
      <c r="E139" s="164"/>
      <c r="F139" s="165"/>
      <c r="G139" s="165"/>
      <c r="H139" s="164"/>
      <c r="I139" s="164"/>
      <c r="J139" s="164"/>
      <c r="K139" s="164"/>
      <c r="L139" s="176">
        <v>36</v>
      </c>
    </row>
    <row r="140" spans="1:12" ht="15.75">
      <c r="A140" s="229"/>
      <c r="B140" s="171"/>
      <c r="C140" s="162"/>
      <c r="D140" s="162"/>
      <c r="E140" s="171"/>
      <c r="F140" s="165"/>
      <c r="G140" s="165"/>
      <c r="H140" s="171"/>
      <c r="I140" s="171"/>
      <c r="J140" s="171"/>
      <c r="K140" s="171"/>
      <c r="L140" s="176"/>
    </row>
    <row r="141" spans="1:12" ht="15.75">
      <c r="A141" s="328" t="s">
        <v>38</v>
      </c>
      <c r="B141" s="304"/>
      <c r="C141" s="174">
        <f>SUM(C132:C139)</f>
        <v>386</v>
      </c>
      <c r="D141" s="174">
        <f>SUM(H141:L141)</f>
        <v>386</v>
      </c>
      <c r="E141" s="174"/>
      <c r="F141" s="174"/>
      <c r="G141" s="174"/>
      <c r="H141" s="174">
        <f>SUM(H132:H140)</f>
        <v>118</v>
      </c>
      <c r="I141" s="174">
        <f>SUM(I132:I140)</f>
        <v>44</v>
      </c>
      <c r="J141" s="174">
        <f>SUM(J132:J140)</f>
        <v>120</v>
      </c>
      <c r="K141" s="174">
        <f>SUM(K132:K140)</f>
        <v>34</v>
      </c>
      <c r="L141" s="230">
        <f>SUM(L132:L140)</f>
        <v>70</v>
      </c>
    </row>
    <row r="142" spans="1:12" ht="15.75">
      <c r="A142" s="328" t="s">
        <v>39</v>
      </c>
      <c r="B142" s="304"/>
      <c r="C142" s="174"/>
      <c r="D142" s="174"/>
      <c r="E142" s="174"/>
      <c r="F142" s="174"/>
      <c r="G142" s="174"/>
      <c r="H142" s="174"/>
      <c r="I142" s="174"/>
      <c r="J142" s="174"/>
      <c r="K142" s="174"/>
      <c r="L142" s="230"/>
    </row>
    <row r="143" spans="1:12" ht="15.75">
      <c r="A143" s="303" t="s">
        <v>40</v>
      </c>
      <c r="B143" s="304"/>
      <c r="C143" s="165"/>
      <c r="D143" s="165"/>
      <c r="E143" s="165"/>
      <c r="F143" s="165"/>
      <c r="G143" s="165"/>
      <c r="H143" s="165"/>
      <c r="I143" s="165"/>
      <c r="J143" s="165"/>
      <c r="K143" s="165"/>
      <c r="L143" s="192"/>
    </row>
    <row r="144" spans="1:12" ht="15.75" thickBot="1">
      <c r="A144" s="231"/>
      <c r="B144" s="232"/>
      <c r="C144" s="232"/>
      <c r="D144" s="232"/>
      <c r="E144" s="232"/>
      <c r="F144" s="197"/>
      <c r="G144" s="197"/>
      <c r="H144" s="232"/>
      <c r="I144" s="232"/>
      <c r="J144" s="232"/>
      <c r="K144" s="232"/>
      <c r="L144" s="233"/>
    </row>
    <row r="145" spans="1:12" ht="15.75">
      <c r="A145" s="201"/>
      <c r="B145" s="29"/>
      <c r="C145" s="29"/>
      <c r="D145" s="29"/>
      <c r="E145" s="29"/>
      <c r="F145" s="32"/>
      <c r="G145" s="32"/>
      <c r="H145" s="29"/>
      <c r="I145" s="29"/>
      <c r="J145" s="321" t="s">
        <v>34</v>
      </c>
      <c r="K145" s="321"/>
      <c r="L145" s="321"/>
    </row>
    <row r="146" spans="1:12" ht="14.25" customHeight="1">
      <c r="A146" s="305"/>
      <c r="B146" s="305"/>
      <c r="C146" s="29"/>
      <c r="D146" s="29"/>
      <c r="E146" s="29"/>
      <c r="F146" s="32"/>
      <c r="G146" s="32"/>
      <c r="H146" s="29"/>
      <c r="I146" s="29"/>
      <c r="J146" s="2"/>
      <c r="L146" s="2"/>
    </row>
    <row r="147" spans="1:12" ht="15.75">
      <c r="A147" s="29"/>
      <c r="B147" s="234"/>
      <c r="C147" s="235"/>
      <c r="D147" s="235"/>
      <c r="E147" s="235"/>
      <c r="F147" s="32"/>
      <c r="G147" s="32"/>
      <c r="H147" s="235"/>
      <c r="I147" s="104"/>
      <c r="J147" s="104"/>
      <c r="K147" s="104"/>
      <c r="L147" s="104"/>
    </row>
    <row r="148" spans="1:12" ht="15.75">
      <c r="A148" s="306" t="s">
        <v>214</v>
      </c>
      <c r="B148" s="307"/>
      <c r="C148" s="307"/>
      <c r="D148" s="307"/>
      <c r="E148" s="307"/>
      <c r="F148" s="307"/>
      <c r="G148" s="307"/>
      <c r="H148" s="234"/>
      <c r="I148" s="234"/>
      <c r="J148" s="234"/>
      <c r="K148" s="235"/>
      <c r="L148" s="236"/>
    </row>
    <row r="149" spans="1:12" ht="16.5" thickBot="1">
      <c r="A149" s="236"/>
      <c r="B149" s="29"/>
      <c r="C149" s="29"/>
      <c r="D149" s="29"/>
      <c r="E149" s="234"/>
      <c r="F149" s="32"/>
      <c r="G149" s="32"/>
      <c r="H149" s="29"/>
      <c r="I149" s="29"/>
      <c r="J149" s="29"/>
      <c r="K149" s="29"/>
      <c r="L149" s="236"/>
    </row>
    <row r="150" spans="1:12" ht="16.5" thickBot="1">
      <c r="A150" s="308" t="s">
        <v>6</v>
      </c>
      <c r="B150" s="308" t="s">
        <v>7</v>
      </c>
      <c r="C150" s="237" t="s">
        <v>0</v>
      </c>
      <c r="D150" s="238"/>
      <c r="E150" s="239"/>
      <c r="F150" s="240" t="s">
        <v>1</v>
      </c>
      <c r="G150" s="241"/>
      <c r="H150" s="242" t="s">
        <v>2</v>
      </c>
      <c r="I150" s="243"/>
      <c r="J150" s="244"/>
      <c r="K150" s="244"/>
      <c r="L150" s="245"/>
    </row>
    <row r="151" spans="1:12" ht="15">
      <c r="A151" s="309"/>
      <c r="B151" s="311"/>
      <c r="C151" s="308" t="s">
        <v>8</v>
      </c>
      <c r="D151" s="313" t="s">
        <v>9</v>
      </c>
      <c r="E151" s="246" t="s">
        <v>3</v>
      </c>
      <c r="F151" s="150" t="s">
        <v>4</v>
      </c>
      <c r="G151" s="247" t="s">
        <v>5</v>
      </c>
      <c r="H151" s="248"/>
      <c r="I151" s="248"/>
      <c r="J151" s="248"/>
      <c r="K151" s="248"/>
      <c r="L151" s="249"/>
    </row>
    <row r="152" spans="1:12" ht="15.75">
      <c r="A152" s="309"/>
      <c r="B152" s="311"/>
      <c r="C152" s="309"/>
      <c r="D152" s="314"/>
      <c r="E152" s="250" t="s">
        <v>10</v>
      </c>
      <c r="F152" s="151" t="s">
        <v>11</v>
      </c>
      <c r="G152" s="251" t="s">
        <v>12</v>
      </c>
      <c r="H152" s="252">
        <v>1</v>
      </c>
      <c r="I152" s="252">
        <v>2</v>
      </c>
      <c r="J152" s="252">
        <v>3</v>
      </c>
      <c r="K152" s="252">
        <v>4</v>
      </c>
      <c r="L152" s="252">
        <v>5</v>
      </c>
    </row>
    <row r="153" spans="1:12" ht="15.75" thickBot="1">
      <c r="A153" s="310"/>
      <c r="B153" s="312"/>
      <c r="C153" s="310"/>
      <c r="D153" s="315"/>
      <c r="E153" s="253" t="s">
        <v>13</v>
      </c>
      <c r="F153" s="155" t="s">
        <v>14</v>
      </c>
      <c r="G153" s="254" t="s">
        <v>15</v>
      </c>
      <c r="H153" s="255"/>
      <c r="I153" s="255"/>
      <c r="J153" s="255"/>
      <c r="K153" s="255"/>
      <c r="L153" s="255"/>
    </row>
    <row r="154" spans="1:12" ht="15.75">
      <c r="A154" s="287" t="s">
        <v>41</v>
      </c>
      <c r="B154" s="288"/>
      <c r="C154" s="288"/>
      <c r="D154" s="288"/>
      <c r="E154" s="288"/>
      <c r="F154" s="288"/>
      <c r="G154" s="288"/>
      <c r="H154" s="288"/>
      <c r="I154" s="288"/>
      <c r="J154" s="288"/>
      <c r="K154" s="288"/>
      <c r="L154" s="289"/>
    </row>
    <row r="155" spans="1:12" ht="15.75">
      <c r="A155" s="259"/>
      <c r="B155" s="260" t="s">
        <v>52</v>
      </c>
      <c r="C155" s="261"/>
      <c r="D155" s="261"/>
      <c r="E155" s="261"/>
      <c r="F155" s="262"/>
      <c r="G155" s="262"/>
      <c r="H155" s="169"/>
      <c r="I155" s="169"/>
      <c r="J155" s="169"/>
      <c r="K155" s="169"/>
      <c r="L155" s="170"/>
    </row>
    <row r="156" spans="1:12" ht="15.75">
      <c r="A156" s="263">
        <v>1</v>
      </c>
      <c r="B156" s="264" t="s">
        <v>177</v>
      </c>
      <c r="C156" s="265">
        <f aca="true" t="shared" si="8" ref="C156:C163">D156</f>
        <v>61</v>
      </c>
      <c r="D156" s="265">
        <f aca="true" t="shared" si="9" ref="D156:D163">SUM(H156:L156)</f>
        <v>61</v>
      </c>
      <c r="E156" s="266"/>
      <c r="F156" s="262"/>
      <c r="G156" s="267"/>
      <c r="H156" s="164">
        <v>61</v>
      </c>
      <c r="I156" s="164"/>
      <c r="J156" s="164"/>
      <c r="K156" s="164"/>
      <c r="L156" s="166"/>
    </row>
    <row r="157" spans="1:12" ht="15">
      <c r="A157" s="263">
        <v>2</v>
      </c>
      <c r="B157" s="264" t="s">
        <v>78</v>
      </c>
      <c r="C157" s="265">
        <f t="shared" si="8"/>
        <v>67</v>
      </c>
      <c r="D157" s="265">
        <f t="shared" si="9"/>
        <v>67</v>
      </c>
      <c r="E157" s="265"/>
      <c r="F157" s="267"/>
      <c r="G157" s="267"/>
      <c r="H157" s="164">
        <v>67</v>
      </c>
      <c r="I157" s="164"/>
      <c r="J157" s="164"/>
      <c r="K157" s="164"/>
      <c r="L157" s="176"/>
    </row>
    <row r="158" spans="1:12" ht="15">
      <c r="A158" s="263">
        <v>3</v>
      </c>
      <c r="B158" s="264" t="s">
        <v>79</v>
      </c>
      <c r="C158" s="265">
        <f t="shared" si="8"/>
        <v>56</v>
      </c>
      <c r="D158" s="265">
        <f t="shared" si="9"/>
        <v>56</v>
      </c>
      <c r="E158" s="265"/>
      <c r="F158" s="267"/>
      <c r="G158" s="267"/>
      <c r="H158" s="164"/>
      <c r="I158" s="164">
        <v>56</v>
      </c>
      <c r="J158" s="164"/>
      <c r="K158" s="164"/>
      <c r="L158" s="176"/>
    </row>
    <row r="159" spans="1:12" ht="15">
      <c r="A159" s="263">
        <v>4</v>
      </c>
      <c r="B159" s="264" t="s">
        <v>178</v>
      </c>
      <c r="C159" s="265">
        <f t="shared" si="8"/>
        <v>32</v>
      </c>
      <c r="D159" s="265">
        <v>32</v>
      </c>
      <c r="E159" s="265"/>
      <c r="F159" s="267"/>
      <c r="G159" s="267"/>
      <c r="H159" s="164"/>
      <c r="I159" s="164">
        <v>32</v>
      </c>
      <c r="J159" s="164"/>
      <c r="K159" s="164"/>
      <c r="L159" s="176"/>
    </row>
    <row r="160" spans="1:12" ht="15">
      <c r="A160" s="268">
        <v>5</v>
      </c>
      <c r="B160" s="264" t="s">
        <v>179</v>
      </c>
      <c r="C160" s="265">
        <f t="shared" si="8"/>
        <v>51</v>
      </c>
      <c r="D160" s="265">
        <f t="shared" si="9"/>
        <v>51</v>
      </c>
      <c r="E160" s="265"/>
      <c r="F160" s="267"/>
      <c r="G160" s="267"/>
      <c r="H160" s="164"/>
      <c r="I160" s="164"/>
      <c r="J160" s="164">
        <v>51</v>
      </c>
      <c r="K160" s="164"/>
      <c r="L160" s="176"/>
    </row>
    <row r="161" spans="1:12" ht="15">
      <c r="A161" s="268">
        <v>6</v>
      </c>
      <c r="B161" s="264" t="s">
        <v>205</v>
      </c>
      <c r="C161" s="265">
        <f t="shared" si="8"/>
        <v>51</v>
      </c>
      <c r="D161" s="265">
        <f t="shared" si="9"/>
        <v>51</v>
      </c>
      <c r="E161" s="265"/>
      <c r="F161" s="267"/>
      <c r="G161" s="267"/>
      <c r="H161" s="164"/>
      <c r="I161" s="164"/>
      <c r="J161" s="164"/>
      <c r="K161" s="164">
        <v>51</v>
      </c>
      <c r="L161" s="176"/>
    </row>
    <row r="162" spans="1:12" ht="15">
      <c r="A162" s="268">
        <v>7</v>
      </c>
      <c r="B162" s="264" t="s">
        <v>215</v>
      </c>
      <c r="C162" s="265">
        <f t="shared" si="8"/>
        <v>34</v>
      </c>
      <c r="D162" s="265">
        <f t="shared" si="9"/>
        <v>34</v>
      </c>
      <c r="E162" s="265"/>
      <c r="F162" s="267"/>
      <c r="G162" s="267"/>
      <c r="H162" s="164"/>
      <c r="I162" s="164"/>
      <c r="J162" s="164"/>
      <c r="K162" s="164">
        <v>34</v>
      </c>
      <c r="L162" s="176"/>
    </row>
    <row r="163" spans="1:12" ht="15">
      <c r="A163" s="268">
        <v>8</v>
      </c>
      <c r="B163" s="264" t="s">
        <v>226</v>
      </c>
      <c r="C163" s="265">
        <f t="shared" si="8"/>
        <v>34</v>
      </c>
      <c r="D163" s="265">
        <f t="shared" si="9"/>
        <v>34</v>
      </c>
      <c r="E163" s="265"/>
      <c r="F163" s="267"/>
      <c r="G163" s="267"/>
      <c r="H163" s="164"/>
      <c r="I163" s="164"/>
      <c r="J163" s="164"/>
      <c r="K163" s="164"/>
      <c r="L163" s="176">
        <v>34</v>
      </c>
    </row>
    <row r="164" spans="1:12" ht="16.5" thickBot="1">
      <c r="A164" s="269"/>
      <c r="B164" s="270"/>
      <c r="C164" s="271"/>
      <c r="D164" s="271"/>
      <c r="E164" s="271"/>
      <c r="F164" s="272"/>
      <c r="G164" s="272"/>
      <c r="H164" s="232"/>
      <c r="I164" s="232"/>
      <c r="J164" s="232"/>
      <c r="K164" s="232"/>
      <c r="L164" s="233"/>
    </row>
    <row r="165" spans="1:12" ht="27.75" customHeight="1" thickBot="1">
      <c r="A165" s="292" t="s">
        <v>42</v>
      </c>
      <c r="B165" s="293"/>
      <c r="C165" s="273">
        <f>SUM(C156:C163)</f>
        <v>386</v>
      </c>
      <c r="D165" s="273">
        <f>SUM(H165:L165)</f>
        <v>386</v>
      </c>
      <c r="E165" s="273"/>
      <c r="F165" s="273"/>
      <c r="G165" s="273"/>
      <c r="H165" s="223">
        <f>SUM(H156:H164)</f>
        <v>128</v>
      </c>
      <c r="I165" s="223">
        <f>SUM(I156:I164)</f>
        <v>88</v>
      </c>
      <c r="J165" s="223">
        <f>SUM(J156:J164)</f>
        <v>51</v>
      </c>
      <c r="K165" s="223">
        <f>SUM(K156:K164)</f>
        <v>85</v>
      </c>
      <c r="L165" s="223">
        <f>SUM(L156:L164)</f>
        <v>34</v>
      </c>
    </row>
    <row r="166" spans="1:12" ht="33.75" customHeight="1" thickBot="1">
      <c r="A166" s="294" t="s">
        <v>43</v>
      </c>
      <c r="B166" s="293"/>
      <c r="C166" s="274"/>
      <c r="D166" s="274"/>
      <c r="E166" s="273"/>
      <c r="F166" s="273"/>
      <c r="G166" s="273"/>
      <c r="H166" s="223"/>
      <c r="I166" s="223"/>
      <c r="J166" s="223"/>
      <c r="K166" s="223"/>
      <c r="L166" s="223"/>
    </row>
    <row r="167" spans="1:12" ht="36.75" customHeight="1" thickBot="1">
      <c r="A167" s="295" t="s">
        <v>44</v>
      </c>
      <c r="B167" s="296"/>
      <c r="C167" s="222"/>
      <c r="D167" s="222"/>
      <c r="E167" s="223"/>
      <c r="F167" s="223"/>
      <c r="G167" s="223"/>
      <c r="H167" s="223"/>
      <c r="I167" s="223"/>
      <c r="J167" s="223"/>
      <c r="K167" s="223"/>
      <c r="L167" s="223"/>
    </row>
    <row r="168" spans="1:12" ht="16.5" thickBot="1">
      <c r="A168" s="297" t="s">
        <v>45</v>
      </c>
      <c r="B168" s="298"/>
      <c r="C168" s="298"/>
      <c r="D168" s="298"/>
      <c r="E168" s="298"/>
      <c r="F168" s="298"/>
      <c r="G168" s="298"/>
      <c r="H168" s="298"/>
      <c r="I168" s="298"/>
      <c r="J168" s="298"/>
      <c r="K168" s="298"/>
      <c r="L168" s="299"/>
    </row>
    <row r="169" spans="1:12" ht="33" customHeight="1" thickBot="1">
      <c r="A169" s="290" t="s">
        <v>46</v>
      </c>
      <c r="B169" s="300"/>
      <c r="C169" s="256">
        <f>SUM(C165,C141,C128)</f>
        <v>6756</v>
      </c>
      <c r="D169" s="256">
        <f>SUM(,D128,D141,D165)</f>
        <v>3860</v>
      </c>
      <c r="E169" s="218">
        <f>SUM(E114)</f>
        <v>2896</v>
      </c>
      <c r="F169" s="257"/>
      <c r="G169" s="257"/>
      <c r="H169" s="218">
        <f aca="true" t="shared" si="10" ref="H169:K171">SUM(H165,H141,H128)</f>
        <v>1128</v>
      </c>
      <c r="I169" s="218">
        <f t="shared" si="10"/>
        <v>1168</v>
      </c>
      <c r="J169" s="218">
        <f t="shared" si="10"/>
        <v>1180</v>
      </c>
      <c r="K169" s="218">
        <f t="shared" si="10"/>
        <v>1688</v>
      </c>
      <c r="L169" s="218">
        <f>SUM(L128,L141,L165)</f>
        <v>1592</v>
      </c>
    </row>
    <row r="170" spans="1:12" ht="29.25" customHeight="1" thickBot="1">
      <c r="A170" s="301" t="s">
        <v>85</v>
      </c>
      <c r="B170" s="302"/>
      <c r="C170" s="222"/>
      <c r="D170" s="222"/>
      <c r="E170" s="223"/>
      <c r="F170" s="223">
        <f>SUM(F166,F142,F129)</f>
        <v>24</v>
      </c>
      <c r="G170" s="223"/>
      <c r="H170" s="223">
        <f t="shared" si="10"/>
        <v>6</v>
      </c>
      <c r="I170" s="223">
        <f t="shared" si="10"/>
        <v>6</v>
      </c>
      <c r="J170" s="223">
        <f t="shared" si="10"/>
        <v>5</v>
      </c>
      <c r="K170" s="223">
        <f t="shared" si="10"/>
        <v>4</v>
      </c>
      <c r="L170" s="223">
        <f>SUM(L166,L142,L129)</f>
        <v>3</v>
      </c>
    </row>
    <row r="171" spans="1:12" ht="39" customHeight="1" thickBot="1">
      <c r="A171" s="290" t="s">
        <v>86</v>
      </c>
      <c r="B171" s="291"/>
      <c r="C171" s="222"/>
      <c r="D171" s="222"/>
      <c r="E171" s="218"/>
      <c r="F171" s="223"/>
      <c r="G171" s="223">
        <f>SUM(G167,G143,G130)</f>
        <v>12</v>
      </c>
      <c r="H171" s="258">
        <f t="shared" si="10"/>
        <v>1</v>
      </c>
      <c r="I171" s="258">
        <f t="shared" si="10"/>
        <v>4</v>
      </c>
      <c r="J171" s="258">
        <f t="shared" si="10"/>
        <v>6</v>
      </c>
      <c r="K171" s="258">
        <f t="shared" si="10"/>
        <v>1</v>
      </c>
      <c r="L171" s="258"/>
    </row>
    <row r="172" spans="6:7" s="29" customFormat="1" ht="15">
      <c r="F172" s="32"/>
      <c r="G172" s="32"/>
    </row>
    <row r="173" spans="6:7" s="29" customFormat="1" ht="15">
      <c r="F173" s="32"/>
      <c r="G173" s="32"/>
    </row>
    <row r="174" spans="6:7" s="29" customFormat="1" ht="15">
      <c r="F174" s="32"/>
      <c r="G174" s="32"/>
    </row>
    <row r="175" spans="6:7" s="29" customFormat="1" ht="15">
      <c r="F175" s="32"/>
      <c r="G175" s="32"/>
    </row>
    <row r="176" spans="6:7" s="29" customFormat="1" ht="24" customHeight="1">
      <c r="F176" s="32"/>
      <c r="G176" s="32"/>
    </row>
    <row r="177" spans="6:12" s="30" customFormat="1" ht="15">
      <c r="F177" s="14"/>
      <c r="G177" s="14"/>
      <c r="J177" s="16"/>
      <c r="L177" s="16"/>
    </row>
    <row r="178" spans="6:12" s="30" customFormat="1" ht="15">
      <c r="F178" s="14"/>
      <c r="G178" s="14"/>
      <c r="J178" s="16"/>
      <c r="L178" s="16"/>
    </row>
    <row r="179" spans="6:12" s="30" customFormat="1" ht="15">
      <c r="F179" s="14"/>
      <c r="G179" s="14"/>
      <c r="J179" s="16"/>
      <c r="L179" s="16"/>
    </row>
    <row r="180" spans="6:12" s="30" customFormat="1" ht="15">
      <c r="F180" s="14"/>
      <c r="G180" s="14"/>
      <c r="J180" s="16"/>
      <c r="L180" s="16"/>
    </row>
    <row r="181" spans="6:12" s="30" customFormat="1" ht="15">
      <c r="F181" s="14"/>
      <c r="G181" s="14"/>
      <c r="J181" s="16"/>
      <c r="L181" s="16"/>
    </row>
    <row r="182" spans="6:12" s="30" customFormat="1" ht="15">
      <c r="F182" s="14"/>
      <c r="G182" s="14"/>
      <c r="J182" s="16"/>
      <c r="L182" s="16"/>
    </row>
    <row r="183" spans="6:12" s="30" customFormat="1" ht="15">
      <c r="F183" s="14"/>
      <c r="G183" s="14"/>
      <c r="J183" s="16"/>
      <c r="L183" s="16"/>
    </row>
    <row r="184" spans="6:12" s="30" customFormat="1" ht="15">
      <c r="F184" s="14"/>
      <c r="G184" s="14"/>
      <c r="J184" s="16"/>
      <c r="L184" s="16"/>
    </row>
    <row r="185" spans="6:12" s="30" customFormat="1" ht="15">
      <c r="F185" s="14"/>
      <c r="G185" s="14"/>
      <c r="J185" s="16"/>
      <c r="L185" s="16"/>
    </row>
    <row r="186" spans="6:12" s="30" customFormat="1" ht="15">
      <c r="F186" s="14"/>
      <c r="G186" s="14"/>
      <c r="J186" s="16"/>
      <c r="L186" s="16"/>
    </row>
    <row r="187" spans="6:12" s="30" customFormat="1" ht="15">
      <c r="F187" s="14"/>
      <c r="G187" s="14"/>
      <c r="J187" s="16"/>
      <c r="L187" s="16"/>
    </row>
    <row r="188" spans="6:12" s="30" customFormat="1" ht="15">
      <c r="F188" s="14"/>
      <c r="G188" s="14"/>
      <c r="J188" s="16"/>
      <c r="L188" s="16"/>
    </row>
    <row r="189" spans="6:12" s="30" customFormat="1" ht="15">
      <c r="F189" s="14"/>
      <c r="G189" s="14"/>
      <c r="J189" s="16"/>
      <c r="L189" s="16"/>
    </row>
    <row r="190" spans="6:12" s="30" customFormat="1" ht="15">
      <c r="F190" s="14"/>
      <c r="G190" s="14"/>
      <c r="J190" s="16"/>
      <c r="L190" s="16"/>
    </row>
    <row r="191" spans="6:12" s="30" customFormat="1" ht="15">
      <c r="F191" s="14"/>
      <c r="G191" s="14"/>
      <c r="J191" s="16"/>
      <c r="L191" s="16"/>
    </row>
    <row r="192" spans="6:12" s="30" customFormat="1" ht="15">
      <c r="F192" s="14"/>
      <c r="G192" s="14"/>
      <c r="J192" s="16"/>
      <c r="L192" s="16"/>
    </row>
    <row r="193" spans="6:12" s="30" customFormat="1" ht="15">
      <c r="F193" s="14"/>
      <c r="G193" s="14"/>
      <c r="J193" s="16"/>
      <c r="L193" s="16"/>
    </row>
    <row r="194" spans="6:12" s="30" customFormat="1" ht="15">
      <c r="F194" s="14"/>
      <c r="G194" s="14"/>
      <c r="J194" s="16"/>
      <c r="L194" s="16"/>
    </row>
    <row r="195" spans="6:12" s="30" customFormat="1" ht="15">
      <c r="F195" s="14"/>
      <c r="G195" s="14"/>
      <c r="J195" s="16"/>
      <c r="L195" s="16"/>
    </row>
    <row r="196" spans="6:12" s="30" customFormat="1" ht="15">
      <c r="F196" s="14"/>
      <c r="G196" s="14"/>
      <c r="J196" s="16"/>
      <c r="L196" s="16"/>
    </row>
    <row r="197" spans="6:12" s="30" customFormat="1" ht="15">
      <c r="F197" s="14"/>
      <c r="G197" s="14"/>
      <c r="J197" s="16"/>
      <c r="L197" s="16"/>
    </row>
    <row r="198" spans="6:12" s="30" customFormat="1" ht="15">
      <c r="F198" s="14"/>
      <c r="G198" s="14"/>
      <c r="J198" s="16"/>
      <c r="L198" s="16"/>
    </row>
    <row r="199" spans="6:12" s="30" customFormat="1" ht="15">
      <c r="F199" s="14"/>
      <c r="G199" s="14"/>
      <c r="J199" s="16"/>
      <c r="L199" s="16"/>
    </row>
    <row r="200" spans="6:12" s="30" customFormat="1" ht="15">
      <c r="F200" s="14"/>
      <c r="G200" s="14"/>
      <c r="J200" s="16"/>
      <c r="L200" s="16"/>
    </row>
  </sheetData>
  <sheetProtection/>
  <mergeCells count="37">
    <mergeCell ref="A128:B128"/>
    <mergeCell ref="A79:I79"/>
    <mergeCell ref="J79:L79"/>
    <mergeCell ref="A8:F8"/>
    <mergeCell ref="A15:L15"/>
    <mergeCell ref="A10:L10"/>
    <mergeCell ref="F6:L6"/>
    <mergeCell ref="A7:E7"/>
    <mergeCell ref="F7:L7"/>
    <mergeCell ref="B6:C6"/>
    <mergeCell ref="J145:L145"/>
    <mergeCell ref="A131:L131"/>
    <mergeCell ref="A129:B129"/>
    <mergeCell ref="A130:B130"/>
    <mergeCell ref="A141:B141"/>
    <mergeCell ref="A142:B142"/>
    <mergeCell ref="A1:L1"/>
    <mergeCell ref="A2:L2"/>
    <mergeCell ref="A3:L3"/>
    <mergeCell ref="A5:C5"/>
    <mergeCell ref="D5:E5"/>
    <mergeCell ref="F5:L5"/>
    <mergeCell ref="A143:B143"/>
    <mergeCell ref="A146:B146"/>
    <mergeCell ref="A148:G148"/>
    <mergeCell ref="A150:A153"/>
    <mergeCell ref="B150:B153"/>
    <mergeCell ref="C151:C153"/>
    <mergeCell ref="D151:D153"/>
    <mergeCell ref="A154:L154"/>
    <mergeCell ref="A171:B171"/>
    <mergeCell ref="A165:B165"/>
    <mergeCell ref="A166:B166"/>
    <mergeCell ref="A167:B167"/>
    <mergeCell ref="A168:L168"/>
    <mergeCell ref="A169:B169"/>
    <mergeCell ref="A170:B170"/>
  </mergeCells>
  <printOptions/>
  <pageMargins left="0.41" right="0.2" top="0.984251968503937" bottom="0.984251968503937" header="0" footer="0"/>
  <pageSetup horizontalDpi="600" verticalDpi="600" orientation="portrait" paperSize="9" scale="58" r:id="rId2"/>
  <rowBreaks count="2" manualBreakCount="2">
    <brk id="78" max="11" man="1"/>
    <brk id="1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52"/>
  <sheetViews>
    <sheetView tabSelected="1" view="pageLayout" zoomScale="70" zoomScalePageLayoutView="70" workbookViewId="0" topLeftCell="A1">
      <selection activeCell="H67" sqref="H67"/>
    </sheetView>
  </sheetViews>
  <sheetFormatPr defaultColWidth="11.421875" defaultRowHeight="12.75"/>
  <cols>
    <col min="1" max="1" width="7.7109375" style="0" customWidth="1"/>
    <col min="2" max="2" width="35.00390625" style="0" customWidth="1"/>
    <col min="3" max="4" width="4.7109375" style="0" customWidth="1"/>
    <col min="5" max="5" width="6.421875" style="0" customWidth="1"/>
    <col min="6" max="6" width="4.7109375" style="0" customWidth="1"/>
    <col min="7" max="7" width="14.00390625" style="0" customWidth="1"/>
    <col min="8" max="8" width="42.57421875" style="0" bestFit="1" customWidth="1"/>
    <col min="9" max="9" width="4.7109375" style="0" customWidth="1"/>
    <col min="10" max="10" width="5.421875" style="0" customWidth="1"/>
    <col min="11" max="11" width="7.8515625" style="0" customWidth="1"/>
    <col min="12" max="12" width="9.7109375" style="0" customWidth="1"/>
    <col min="13" max="13" width="13.00390625" style="0" customWidth="1"/>
  </cols>
  <sheetData>
    <row r="1" spans="2:13" ht="15.75" customHeight="1">
      <c r="B1" s="359" t="s">
        <v>62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2:13" ht="15.75">
      <c r="B2" s="359" t="s">
        <v>103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</row>
    <row r="3" spans="2:13" ht="15.75">
      <c r="B3" s="359" t="s">
        <v>224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spans="2:13" ht="15.75">
      <c r="B4" s="359" t="s">
        <v>207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</row>
    <row r="5" spans="2:13" ht="15.75" thickBot="1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2:13" ht="15.75" thickBot="1">
      <c r="B6" s="350" t="s">
        <v>63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1"/>
    </row>
    <row r="7" spans="2:13" ht="16.5" thickBot="1">
      <c r="B7" s="344" t="s">
        <v>64</v>
      </c>
      <c r="C7" s="345"/>
      <c r="D7" s="345"/>
      <c r="E7" s="345"/>
      <c r="F7" s="345"/>
      <c r="G7" s="346"/>
      <c r="H7" s="344" t="s">
        <v>65</v>
      </c>
      <c r="I7" s="345"/>
      <c r="J7" s="345"/>
      <c r="K7" s="345"/>
      <c r="L7" s="345"/>
      <c r="M7" s="346"/>
    </row>
    <row r="8" spans="2:13" ht="13.5" thickBot="1">
      <c r="B8" s="40" t="s">
        <v>66</v>
      </c>
      <c r="C8" s="41" t="s">
        <v>67</v>
      </c>
      <c r="D8" s="41" t="s">
        <v>68</v>
      </c>
      <c r="E8" s="41" t="s">
        <v>69</v>
      </c>
      <c r="F8" s="41" t="s">
        <v>70</v>
      </c>
      <c r="G8" s="42" t="s">
        <v>71</v>
      </c>
      <c r="H8" s="43" t="s">
        <v>66</v>
      </c>
      <c r="I8" s="44" t="s">
        <v>67</v>
      </c>
      <c r="J8" s="45" t="s">
        <v>68</v>
      </c>
      <c r="K8" s="44" t="s">
        <v>69</v>
      </c>
      <c r="L8" s="44" t="s">
        <v>70</v>
      </c>
      <c r="M8" s="46" t="s">
        <v>71</v>
      </c>
    </row>
    <row r="9" spans="2:13" ht="28.5">
      <c r="B9" s="47" t="s">
        <v>180</v>
      </c>
      <c r="C9" s="48"/>
      <c r="D9" s="48"/>
      <c r="E9" s="48">
        <v>51</v>
      </c>
      <c r="F9" s="48">
        <v>17</v>
      </c>
      <c r="G9" s="49">
        <f>E9/F9</f>
        <v>3</v>
      </c>
      <c r="H9" s="50" t="s">
        <v>81</v>
      </c>
      <c r="I9" s="51" t="s">
        <v>181</v>
      </c>
      <c r="J9" s="51"/>
      <c r="K9" s="51">
        <v>51</v>
      </c>
      <c r="L9" s="51">
        <v>17</v>
      </c>
      <c r="M9" s="49">
        <f>K9/L9</f>
        <v>3</v>
      </c>
    </row>
    <row r="10" spans="2:13" ht="14.25">
      <c r="B10" s="47" t="s">
        <v>237</v>
      </c>
      <c r="C10" s="48"/>
      <c r="D10" s="48"/>
      <c r="E10" s="48">
        <v>51</v>
      </c>
      <c r="F10" s="48">
        <v>17</v>
      </c>
      <c r="G10" s="49">
        <f aca="true" t="shared" si="0" ref="G10:G20">E10/F10</f>
        <v>3</v>
      </c>
      <c r="H10" s="52" t="s">
        <v>184</v>
      </c>
      <c r="I10" s="48" t="s">
        <v>181</v>
      </c>
      <c r="J10" s="48"/>
      <c r="K10" s="48">
        <v>34</v>
      </c>
      <c r="L10" s="51">
        <v>17</v>
      </c>
      <c r="M10" s="49">
        <f>K10/L10</f>
        <v>2</v>
      </c>
    </row>
    <row r="11" spans="2:13" ht="14.25">
      <c r="B11" s="47" t="s">
        <v>97</v>
      </c>
      <c r="C11" s="48"/>
      <c r="D11" s="48"/>
      <c r="E11" s="48">
        <v>32</v>
      </c>
      <c r="F11" s="48">
        <v>17</v>
      </c>
      <c r="G11" s="49">
        <f t="shared" si="0"/>
        <v>1.8823529411764706</v>
      </c>
      <c r="H11" s="47" t="s">
        <v>98</v>
      </c>
      <c r="I11" s="48"/>
      <c r="J11" s="48"/>
      <c r="K11" s="48">
        <v>32</v>
      </c>
      <c r="L11" s="51">
        <v>17</v>
      </c>
      <c r="M11" s="49">
        <f aca="true" t="shared" si="1" ref="M11:M21">K11/L11</f>
        <v>1.8823529411764706</v>
      </c>
    </row>
    <row r="12" spans="2:13" ht="14.25">
      <c r="B12" s="53" t="s">
        <v>90</v>
      </c>
      <c r="C12" s="48"/>
      <c r="D12" s="48"/>
      <c r="E12" s="48">
        <v>36</v>
      </c>
      <c r="F12" s="48">
        <v>17</v>
      </c>
      <c r="G12" s="49">
        <f t="shared" si="0"/>
        <v>2.1176470588235294</v>
      </c>
      <c r="H12" s="52" t="s">
        <v>91</v>
      </c>
      <c r="I12" s="48"/>
      <c r="J12" s="48"/>
      <c r="K12" s="48">
        <v>44</v>
      </c>
      <c r="L12" s="51">
        <v>17</v>
      </c>
      <c r="M12" s="49">
        <f t="shared" si="1"/>
        <v>2.588235294117647</v>
      </c>
    </row>
    <row r="13" spans="2:13" ht="14.25">
      <c r="B13" s="47" t="s">
        <v>26</v>
      </c>
      <c r="C13" s="48" t="s">
        <v>181</v>
      </c>
      <c r="D13" s="48"/>
      <c r="E13" s="48">
        <v>34</v>
      </c>
      <c r="F13" s="48">
        <v>17</v>
      </c>
      <c r="G13" s="49">
        <f t="shared" si="0"/>
        <v>2</v>
      </c>
      <c r="H13" s="52" t="s">
        <v>27</v>
      </c>
      <c r="I13" s="48"/>
      <c r="J13" s="48"/>
      <c r="K13" s="48">
        <v>34</v>
      </c>
      <c r="L13" s="51">
        <v>17</v>
      </c>
      <c r="M13" s="49">
        <f t="shared" si="1"/>
        <v>2</v>
      </c>
    </row>
    <row r="14" spans="2:13" ht="14.25">
      <c r="B14" s="47" t="s">
        <v>236</v>
      </c>
      <c r="C14" s="48"/>
      <c r="D14" s="48"/>
      <c r="E14" s="48">
        <v>68</v>
      </c>
      <c r="F14" s="48">
        <v>17</v>
      </c>
      <c r="G14" s="49">
        <f t="shared" si="0"/>
        <v>4</v>
      </c>
      <c r="H14" s="52" t="s">
        <v>28</v>
      </c>
      <c r="I14" s="48" t="s">
        <v>181</v>
      </c>
      <c r="J14" s="54"/>
      <c r="K14" s="48">
        <v>51</v>
      </c>
      <c r="L14" s="51">
        <v>17</v>
      </c>
      <c r="M14" s="49">
        <f t="shared" si="1"/>
        <v>3</v>
      </c>
    </row>
    <row r="15" spans="2:13" ht="14.25">
      <c r="B15" s="53" t="s">
        <v>47</v>
      </c>
      <c r="C15" s="48" t="s">
        <v>181</v>
      </c>
      <c r="D15" s="48"/>
      <c r="E15" s="48">
        <v>64</v>
      </c>
      <c r="F15" s="48">
        <v>17</v>
      </c>
      <c r="G15" s="49">
        <f t="shared" si="0"/>
        <v>3.764705882352941</v>
      </c>
      <c r="H15" s="47" t="s">
        <v>185</v>
      </c>
      <c r="I15" s="48"/>
      <c r="J15" s="48"/>
      <c r="K15" s="48">
        <v>51</v>
      </c>
      <c r="L15" s="51">
        <v>17</v>
      </c>
      <c r="M15" s="49">
        <f t="shared" si="1"/>
        <v>3</v>
      </c>
    </row>
    <row r="16" spans="2:13" ht="14.25">
      <c r="B16" s="47" t="s">
        <v>228</v>
      </c>
      <c r="C16" s="55"/>
      <c r="D16" s="48" t="s">
        <v>181</v>
      </c>
      <c r="E16" s="48">
        <v>64</v>
      </c>
      <c r="F16" s="48">
        <v>17</v>
      </c>
      <c r="G16" s="49">
        <f t="shared" si="0"/>
        <v>3.764705882352941</v>
      </c>
      <c r="H16" s="56" t="s">
        <v>48</v>
      </c>
      <c r="I16" s="48"/>
      <c r="J16" s="48"/>
      <c r="K16" s="48">
        <v>64</v>
      </c>
      <c r="L16" s="51">
        <v>17</v>
      </c>
      <c r="M16" s="49">
        <f t="shared" si="1"/>
        <v>3.764705882352941</v>
      </c>
    </row>
    <row r="17" spans="2:13" ht="14.25">
      <c r="B17" s="47" t="s">
        <v>182</v>
      </c>
      <c r="C17" s="48"/>
      <c r="D17" s="57"/>
      <c r="E17" s="48">
        <v>16</v>
      </c>
      <c r="F17" s="48">
        <v>17</v>
      </c>
      <c r="G17" s="49">
        <f>E17/F17</f>
        <v>0.9411764705882353</v>
      </c>
      <c r="H17" s="56" t="s">
        <v>132</v>
      </c>
      <c r="I17" s="48" t="s">
        <v>181</v>
      </c>
      <c r="J17" s="48"/>
      <c r="K17" s="48">
        <v>48</v>
      </c>
      <c r="L17" s="51">
        <v>17</v>
      </c>
      <c r="M17" s="49">
        <v>4</v>
      </c>
    </row>
    <row r="18" spans="2:13" ht="14.25">
      <c r="B18" s="47" t="s">
        <v>177</v>
      </c>
      <c r="C18" s="48"/>
      <c r="D18" s="48"/>
      <c r="E18" s="48">
        <v>61</v>
      </c>
      <c r="F18" s="48">
        <v>17</v>
      </c>
      <c r="G18" s="49">
        <f>E18/F18</f>
        <v>3.588235294117647</v>
      </c>
      <c r="H18" s="47" t="s">
        <v>182</v>
      </c>
      <c r="I18" s="48"/>
      <c r="J18" s="57"/>
      <c r="K18" s="48">
        <v>17</v>
      </c>
      <c r="L18" s="51">
        <v>17</v>
      </c>
      <c r="M18" s="49">
        <f t="shared" si="1"/>
        <v>1</v>
      </c>
    </row>
    <row r="19" spans="2:13" ht="14.25">
      <c r="B19" s="58" t="s">
        <v>191</v>
      </c>
      <c r="C19" s="59"/>
      <c r="D19" s="60"/>
      <c r="E19" s="59">
        <v>67</v>
      </c>
      <c r="F19" s="48">
        <v>17</v>
      </c>
      <c r="G19" s="49">
        <f t="shared" si="0"/>
        <v>3.9411764705882355</v>
      </c>
      <c r="H19" s="58" t="s">
        <v>204</v>
      </c>
      <c r="I19" s="59"/>
      <c r="J19" s="60"/>
      <c r="K19" s="59">
        <v>51</v>
      </c>
      <c r="L19" s="61">
        <v>17</v>
      </c>
      <c r="M19" s="49">
        <f t="shared" si="1"/>
        <v>3</v>
      </c>
    </row>
    <row r="20" spans="2:13" ht="15.75" thickBot="1">
      <c r="B20" s="62" t="s">
        <v>183</v>
      </c>
      <c r="C20" s="63">
        <v>2</v>
      </c>
      <c r="D20" s="63">
        <v>1</v>
      </c>
      <c r="E20" s="63">
        <f>SUM(E9:E19)</f>
        <v>544</v>
      </c>
      <c r="F20" s="48">
        <v>17</v>
      </c>
      <c r="G20" s="49">
        <f t="shared" si="0"/>
        <v>32</v>
      </c>
      <c r="H20" s="58" t="s">
        <v>78</v>
      </c>
      <c r="I20" s="59"/>
      <c r="J20" s="60"/>
      <c r="K20" s="59">
        <v>67</v>
      </c>
      <c r="L20" s="61">
        <v>17</v>
      </c>
      <c r="M20" s="49">
        <f t="shared" si="1"/>
        <v>3.9411764705882355</v>
      </c>
    </row>
    <row r="21" spans="2:13" ht="15.75" thickBot="1">
      <c r="B21" s="55"/>
      <c r="C21" s="55"/>
      <c r="D21" s="55"/>
      <c r="E21" s="55"/>
      <c r="F21" s="55"/>
      <c r="G21" s="55"/>
      <c r="H21" s="62" t="s">
        <v>186</v>
      </c>
      <c r="I21" s="63">
        <v>4</v>
      </c>
      <c r="J21" s="63"/>
      <c r="K21" s="63">
        <f>SUM(K9:K20)</f>
        <v>544</v>
      </c>
      <c r="L21" s="64">
        <v>17</v>
      </c>
      <c r="M21" s="65">
        <f t="shared" si="1"/>
        <v>32</v>
      </c>
    </row>
    <row r="22" spans="2:13" ht="15">
      <c r="B22" s="66"/>
      <c r="C22" s="67"/>
      <c r="D22" s="67"/>
      <c r="E22" s="67"/>
      <c r="F22" s="67"/>
      <c r="G22" s="67"/>
      <c r="H22" s="68"/>
      <c r="I22" s="68"/>
      <c r="J22" s="68"/>
      <c r="K22" s="68"/>
      <c r="L22" s="69"/>
      <c r="M22" s="70"/>
    </row>
    <row r="23" spans="2:13" ht="16.5" thickBot="1">
      <c r="B23" s="356" t="s">
        <v>72</v>
      </c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8"/>
    </row>
    <row r="24" spans="2:13" ht="16.5" thickBot="1">
      <c r="B24" s="353" t="s">
        <v>64</v>
      </c>
      <c r="C24" s="354"/>
      <c r="D24" s="354"/>
      <c r="E24" s="354"/>
      <c r="F24" s="354"/>
      <c r="G24" s="355"/>
      <c r="H24" s="353" t="s">
        <v>65</v>
      </c>
      <c r="I24" s="354"/>
      <c r="J24" s="354"/>
      <c r="K24" s="354"/>
      <c r="L24" s="354"/>
      <c r="M24" s="355"/>
    </row>
    <row r="25" spans="2:13" ht="16.5" thickBot="1">
      <c r="B25" s="39" t="s">
        <v>66</v>
      </c>
      <c r="C25" s="71" t="s">
        <v>67</v>
      </c>
      <c r="D25" s="71" t="s">
        <v>68</v>
      </c>
      <c r="E25" s="71" t="s">
        <v>69</v>
      </c>
      <c r="F25" s="71" t="s">
        <v>73</v>
      </c>
      <c r="G25" s="72" t="s">
        <v>71</v>
      </c>
      <c r="H25" s="39" t="s">
        <v>66</v>
      </c>
      <c r="I25" s="71" t="s">
        <v>67</v>
      </c>
      <c r="J25" s="71" t="s">
        <v>68</v>
      </c>
      <c r="K25" s="71" t="s">
        <v>69</v>
      </c>
      <c r="L25" s="71" t="s">
        <v>73</v>
      </c>
      <c r="M25" s="73" t="s">
        <v>71</v>
      </c>
    </row>
    <row r="26" spans="2:13" ht="18" customHeight="1">
      <c r="B26" s="74" t="s">
        <v>82</v>
      </c>
      <c r="C26" s="51"/>
      <c r="D26" s="51"/>
      <c r="E26" s="51">
        <v>51</v>
      </c>
      <c r="F26" s="51">
        <v>17</v>
      </c>
      <c r="G26" s="49">
        <f aca="true" t="shared" si="2" ref="G26:G37">E26/F26</f>
        <v>3</v>
      </c>
      <c r="H26" s="74" t="s">
        <v>188</v>
      </c>
      <c r="I26" s="51"/>
      <c r="J26" s="48" t="s">
        <v>181</v>
      </c>
      <c r="K26" s="51">
        <v>51</v>
      </c>
      <c r="L26" s="51">
        <v>17</v>
      </c>
      <c r="M26" s="49">
        <f aca="true" t="shared" si="3" ref="M26:M34">K26/L26</f>
        <v>3</v>
      </c>
    </row>
    <row r="27" spans="2:13" ht="14.25">
      <c r="B27" s="52" t="s">
        <v>18</v>
      </c>
      <c r="C27" s="48" t="s">
        <v>181</v>
      </c>
      <c r="D27" s="48"/>
      <c r="E27" s="48">
        <v>51</v>
      </c>
      <c r="F27" s="48">
        <v>17</v>
      </c>
      <c r="G27" s="49">
        <f t="shared" si="2"/>
        <v>3</v>
      </c>
      <c r="H27" s="52" t="s">
        <v>19</v>
      </c>
      <c r="I27" s="48" t="s">
        <v>181</v>
      </c>
      <c r="J27" s="54"/>
      <c r="K27" s="48">
        <v>51</v>
      </c>
      <c r="L27" s="48">
        <v>17</v>
      </c>
      <c r="M27" s="49">
        <f t="shared" si="3"/>
        <v>3</v>
      </c>
    </row>
    <row r="28" spans="2:13" ht="12.75" customHeight="1">
      <c r="B28" s="47" t="s">
        <v>99</v>
      </c>
      <c r="C28" s="48"/>
      <c r="D28" s="48"/>
      <c r="E28" s="48">
        <v>30</v>
      </c>
      <c r="F28" s="48">
        <v>17</v>
      </c>
      <c r="G28" s="49">
        <f t="shared" si="2"/>
        <v>1.7647058823529411</v>
      </c>
      <c r="H28" s="47" t="s">
        <v>100</v>
      </c>
      <c r="I28" s="48"/>
      <c r="J28" s="48"/>
      <c r="K28" s="48">
        <v>30</v>
      </c>
      <c r="L28" s="48">
        <v>17</v>
      </c>
      <c r="M28" s="49">
        <f t="shared" si="3"/>
        <v>1.7647058823529411</v>
      </c>
    </row>
    <row r="29" spans="2:13" ht="14.25">
      <c r="B29" s="52" t="s">
        <v>29</v>
      </c>
      <c r="C29" s="48"/>
      <c r="D29" s="48" t="s">
        <v>181</v>
      </c>
      <c r="E29" s="48">
        <v>34</v>
      </c>
      <c r="F29" s="48">
        <v>17</v>
      </c>
      <c r="G29" s="49">
        <f t="shared" si="2"/>
        <v>2</v>
      </c>
      <c r="H29" s="75" t="s">
        <v>190</v>
      </c>
      <c r="I29" s="48"/>
      <c r="J29" s="48" t="s">
        <v>181</v>
      </c>
      <c r="K29" s="48">
        <v>51</v>
      </c>
      <c r="L29" s="48">
        <v>17</v>
      </c>
      <c r="M29" s="49">
        <f t="shared" si="3"/>
        <v>3</v>
      </c>
    </row>
    <row r="30" spans="2:13" ht="12.75" customHeight="1">
      <c r="B30" s="52" t="s">
        <v>187</v>
      </c>
      <c r="C30" s="48" t="s">
        <v>181</v>
      </c>
      <c r="D30" s="48"/>
      <c r="E30" s="48">
        <v>51</v>
      </c>
      <c r="F30" s="48">
        <v>17</v>
      </c>
      <c r="G30" s="49">
        <f t="shared" si="2"/>
        <v>3</v>
      </c>
      <c r="H30" s="52" t="s">
        <v>111</v>
      </c>
      <c r="I30" s="48" t="s">
        <v>181</v>
      </c>
      <c r="J30" s="48"/>
      <c r="K30" s="48">
        <v>106</v>
      </c>
      <c r="L30" s="48">
        <v>17</v>
      </c>
      <c r="M30" s="49">
        <f t="shared" si="3"/>
        <v>6.235294117647059</v>
      </c>
    </row>
    <row r="31" spans="2:13" ht="12.75" customHeight="1">
      <c r="B31" s="56" t="s">
        <v>49</v>
      </c>
      <c r="C31" s="48"/>
      <c r="D31" s="48"/>
      <c r="E31" s="48">
        <v>51</v>
      </c>
      <c r="F31" s="48">
        <v>17</v>
      </c>
      <c r="G31" s="49">
        <f t="shared" si="2"/>
        <v>3</v>
      </c>
      <c r="H31" s="52" t="s">
        <v>135</v>
      </c>
      <c r="I31" s="48"/>
      <c r="J31" s="48" t="s">
        <v>181</v>
      </c>
      <c r="K31" s="48">
        <v>69</v>
      </c>
      <c r="L31" s="48">
        <v>17</v>
      </c>
      <c r="M31" s="49">
        <f t="shared" si="3"/>
        <v>4.0588235294117645</v>
      </c>
    </row>
    <row r="32" spans="2:13" ht="12.75" customHeight="1">
      <c r="B32" s="52" t="s">
        <v>95</v>
      </c>
      <c r="C32" s="48" t="s">
        <v>181</v>
      </c>
      <c r="D32" s="48"/>
      <c r="E32" s="48">
        <v>79</v>
      </c>
      <c r="F32" s="48">
        <v>17</v>
      </c>
      <c r="G32" s="49">
        <f t="shared" si="2"/>
        <v>4.647058823529412</v>
      </c>
      <c r="H32" s="52" t="s">
        <v>147</v>
      </c>
      <c r="I32" s="48" t="s">
        <v>181</v>
      </c>
      <c r="J32" s="48"/>
      <c r="K32" s="48">
        <v>69</v>
      </c>
      <c r="L32" s="48">
        <v>17</v>
      </c>
      <c r="M32" s="49">
        <f t="shared" si="3"/>
        <v>4.0588235294117645</v>
      </c>
    </row>
    <row r="33" spans="2:13" ht="12.75" customHeight="1">
      <c r="B33" s="52" t="s">
        <v>145</v>
      </c>
      <c r="C33" s="48"/>
      <c r="D33" s="48"/>
      <c r="E33" s="48">
        <v>80</v>
      </c>
      <c r="F33" s="48">
        <v>17</v>
      </c>
      <c r="G33" s="49">
        <f t="shared" si="2"/>
        <v>4.705882352941177</v>
      </c>
      <c r="H33" s="47" t="s">
        <v>182</v>
      </c>
      <c r="I33" s="48"/>
      <c r="J33" s="48"/>
      <c r="K33" s="48">
        <v>17</v>
      </c>
      <c r="L33" s="48">
        <v>17</v>
      </c>
      <c r="M33" s="49">
        <f t="shared" si="3"/>
        <v>1</v>
      </c>
    </row>
    <row r="34" spans="2:13" ht="12.75" customHeight="1">
      <c r="B34" s="47" t="s">
        <v>182</v>
      </c>
      <c r="C34" s="48"/>
      <c r="D34" s="48"/>
      <c r="E34" s="48">
        <v>17</v>
      </c>
      <c r="F34" s="48">
        <v>17</v>
      </c>
      <c r="G34" s="49">
        <f t="shared" si="2"/>
        <v>1</v>
      </c>
      <c r="H34" s="58" t="s">
        <v>178</v>
      </c>
      <c r="I34" s="59"/>
      <c r="J34" s="59"/>
      <c r="K34" s="59">
        <v>32</v>
      </c>
      <c r="L34" s="59">
        <v>17</v>
      </c>
      <c r="M34" s="49">
        <f t="shared" si="3"/>
        <v>1.8823529411764706</v>
      </c>
    </row>
    <row r="35" spans="2:13" ht="12.75" customHeight="1">
      <c r="B35" s="52" t="s">
        <v>79</v>
      </c>
      <c r="C35" s="48"/>
      <c r="D35" s="48"/>
      <c r="E35" s="48">
        <v>56</v>
      </c>
      <c r="F35" s="48">
        <v>17</v>
      </c>
      <c r="G35" s="49">
        <f t="shared" si="2"/>
        <v>3.2941176470588234</v>
      </c>
      <c r="H35" s="75"/>
      <c r="I35" s="57"/>
      <c r="J35" s="57"/>
      <c r="K35" s="48"/>
      <c r="L35" s="48"/>
      <c r="M35" s="49"/>
    </row>
    <row r="36" spans="2:13" ht="12.75" customHeight="1">
      <c r="B36" s="75" t="s">
        <v>201</v>
      </c>
      <c r="C36" s="57"/>
      <c r="D36" s="57"/>
      <c r="E36" s="48">
        <v>44</v>
      </c>
      <c r="F36" s="48">
        <v>17</v>
      </c>
      <c r="G36" s="49">
        <f t="shared" si="2"/>
        <v>2.588235294117647</v>
      </c>
      <c r="H36" s="55"/>
      <c r="I36" s="55"/>
      <c r="J36" s="55"/>
      <c r="K36" s="55"/>
      <c r="L36" s="55"/>
      <c r="M36" s="55"/>
    </row>
    <row r="37" spans="2:13" ht="12.75" customHeight="1" thickBot="1">
      <c r="B37" s="62" t="s">
        <v>183</v>
      </c>
      <c r="C37" s="63">
        <v>3</v>
      </c>
      <c r="D37" s="63">
        <v>1</v>
      </c>
      <c r="E37" s="63">
        <f>SUM(E26:E36)</f>
        <v>544</v>
      </c>
      <c r="F37" s="64">
        <v>17</v>
      </c>
      <c r="G37" s="49">
        <f t="shared" si="2"/>
        <v>32</v>
      </c>
      <c r="H37" s="62" t="s">
        <v>183</v>
      </c>
      <c r="I37" s="63">
        <v>3</v>
      </c>
      <c r="J37" s="63">
        <v>3</v>
      </c>
      <c r="K37" s="63">
        <f>SUM(K26:K35)</f>
        <v>476</v>
      </c>
      <c r="L37" s="64">
        <v>17</v>
      </c>
      <c r="M37" s="49">
        <f>K37/L37</f>
        <v>28</v>
      </c>
    </row>
    <row r="38" spans="2:13" ht="12.75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2:13" ht="12.75" customHeight="1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2:13" ht="12.75" customHeight="1">
      <c r="B40" s="68"/>
      <c r="C40" s="68"/>
      <c r="D40" s="68"/>
      <c r="E40" s="68"/>
      <c r="F40" s="69"/>
      <c r="G40" s="68"/>
      <c r="H40" s="68"/>
      <c r="I40" s="68"/>
      <c r="J40" s="68"/>
      <c r="K40" s="68"/>
      <c r="L40" s="69"/>
      <c r="M40" s="68"/>
    </row>
    <row r="41" spans="2:13" ht="15.75" thickBo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13" ht="15.75">
      <c r="B42" s="335" t="s">
        <v>74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7"/>
    </row>
    <row r="43" spans="2:13" ht="15.75">
      <c r="B43" s="341" t="s">
        <v>64</v>
      </c>
      <c r="C43" s="342"/>
      <c r="D43" s="342"/>
      <c r="E43" s="342"/>
      <c r="F43" s="342"/>
      <c r="G43" s="342"/>
      <c r="H43" s="342" t="s">
        <v>65</v>
      </c>
      <c r="I43" s="342"/>
      <c r="J43" s="342"/>
      <c r="K43" s="342"/>
      <c r="L43" s="342"/>
      <c r="M43" s="343"/>
    </row>
    <row r="44" spans="2:13" ht="15.75">
      <c r="B44" s="76" t="s">
        <v>66</v>
      </c>
      <c r="C44" s="78" t="s">
        <v>67</v>
      </c>
      <c r="D44" s="78" t="s">
        <v>68</v>
      </c>
      <c r="E44" s="78" t="s">
        <v>69</v>
      </c>
      <c r="F44" s="78" t="s">
        <v>73</v>
      </c>
      <c r="G44" s="78" t="s">
        <v>71</v>
      </c>
      <c r="H44" s="77" t="s">
        <v>66</v>
      </c>
      <c r="I44" s="78" t="s">
        <v>67</v>
      </c>
      <c r="J44" s="78" t="s">
        <v>68</v>
      </c>
      <c r="K44" s="78" t="s">
        <v>69</v>
      </c>
      <c r="L44" s="78" t="s">
        <v>73</v>
      </c>
      <c r="M44" s="79" t="s">
        <v>71</v>
      </c>
    </row>
    <row r="45" spans="2:13" ht="16.5" customHeight="1">
      <c r="B45" s="80" t="s">
        <v>249</v>
      </c>
      <c r="C45" s="81"/>
      <c r="D45" s="81" t="s">
        <v>181</v>
      </c>
      <c r="E45" s="81">
        <v>34</v>
      </c>
      <c r="F45" s="81">
        <v>17</v>
      </c>
      <c r="G45" s="49">
        <f>E45/F45</f>
        <v>2</v>
      </c>
      <c r="H45" s="82" t="s">
        <v>194</v>
      </c>
      <c r="I45" s="81"/>
      <c r="J45" s="81" t="s">
        <v>181</v>
      </c>
      <c r="K45" s="81">
        <v>34</v>
      </c>
      <c r="L45" s="81">
        <v>17</v>
      </c>
      <c r="M45" s="49">
        <f aca="true" t="shared" si="4" ref="M45:M56">K45/L45</f>
        <v>2</v>
      </c>
    </row>
    <row r="46" spans="2:13" ht="20.25" customHeight="1">
      <c r="B46" s="83" t="s">
        <v>32</v>
      </c>
      <c r="C46" s="81"/>
      <c r="D46" s="81" t="s">
        <v>181</v>
      </c>
      <c r="E46" s="81">
        <v>34</v>
      </c>
      <c r="F46" s="81">
        <v>17</v>
      </c>
      <c r="G46" s="49">
        <f>E46/F46</f>
        <v>2</v>
      </c>
      <c r="H46" s="84" t="s">
        <v>195</v>
      </c>
      <c r="I46" s="81"/>
      <c r="J46" s="81"/>
      <c r="K46" s="81">
        <v>18</v>
      </c>
      <c r="L46" s="81">
        <v>17</v>
      </c>
      <c r="M46" s="49">
        <f t="shared" si="4"/>
        <v>1.0588235294117647</v>
      </c>
    </row>
    <row r="47" spans="2:13" ht="14.25">
      <c r="B47" s="83" t="s">
        <v>192</v>
      </c>
      <c r="C47" s="81" t="s">
        <v>181</v>
      </c>
      <c r="D47" s="81"/>
      <c r="E47" s="81">
        <v>96</v>
      </c>
      <c r="F47" s="81">
        <v>17</v>
      </c>
      <c r="G47" s="49">
        <f>E47/F47</f>
        <v>5.647058823529412</v>
      </c>
      <c r="H47" s="84" t="s">
        <v>33</v>
      </c>
      <c r="I47" s="81"/>
      <c r="J47" s="81" t="s">
        <v>181</v>
      </c>
      <c r="K47" s="81">
        <v>34</v>
      </c>
      <c r="L47" s="81">
        <v>17</v>
      </c>
      <c r="M47" s="49">
        <f t="shared" si="4"/>
        <v>2</v>
      </c>
    </row>
    <row r="48" spans="2:13" ht="15.75" customHeight="1">
      <c r="B48" s="85" t="s">
        <v>149</v>
      </c>
      <c r="C48" s="55"/>
      <c r="D48" s="55"/>
      <c r="E48" s="81">
        <v>51</v>
      </c>
      <c r="F48" s="81">
        <v>17</v>
      </c>
      <c r="G48" s="49">
        <f>E48/F48</f>
        <v>3</v>
      </c>
      <c r="H48" s="84" t="s">
        <v>196</v>
      </c>
      <c r="I48" s="81" t="s">
        <v>181</v>
      </c>
      <c r="J48" s="81"/>
      <c r="K48" s="81">
        <v>97</v>
      </c>
      <c r="L48" s="81">
        <v>17</v>
      </c>
      <c r="M48" s="49">
        <f t="shared" si="4"/>
        <v>5.705882352941177</v>
      </c>
    </row>
    <row r="49" spans="2:13" ht="14.25">
      <c r="B49" s="86" t="s">
        <v>208</v>
      </c>
      <c r="C49" s="81" t="s">
        <v>181</v>
      </c>
      <c r="D49" s="87"/>
      <c r="E49" s="81">
        <v>55</v>
      </c>
      <c r="F49" s="87">
        <v>17</v>
      </c>
      <c r="G49" s="49">
        <f>E49/F49</f>
        <v>3.235294117647059</v>
      </c>
      <c r="H49" s="84" t="s">
        <v>197</v>
      </c>
      <c r="I49" s="81" t="s">
        <v>181</v>
      </c>
      <c r="J49" s="81"/>
      <c r="K49" s="81">
        <v>51</v>
      </c>
      <c r="L49" s="81">
        <v>17</v>
      </c>
      <c r="M49" s="49">
        <f t="shared" si="4"/>
        <v>3</v>
      </c>
    </row>
    <row r="50" spans="2:13" ht="14.25">
      <c r="B50" s="88" t="s">
        <v>193</v>
      </c>
      <c r="C50" s="81"/>
      <c r="D50" s="81" t="s">
        <v>181</v>
      </c>
      <c r="E50" s="81">
        <v>34</v>
      </c>
      <c r="F50" s="81">
        <v>17</v>
      </c>
      <c r="G50" s="49">
        <f aca="true" t="shared" si="5" ref="G50:G55">E50/F50</f>
        <v>2</v>
      </c>
      <c r="H50" s="89" t="s">
        <v>198</v>
      </c>
      <c r="I50" s="81"/>
      <c r="J50" s="90"/>
      <c r="K50" s="81">
        <v>51</v>
      </c>
      <c r="L50" s="81">
        <v>17</v>
      </c>
      <c r="M50" s="49">
        <f t="shared" si="4"/>
        <v>3</v>
      </c>
    </row>
    <row r="51" spans="2:13" ht="14.25">
      <c r="B51" s="91" t="s">
        <v>182</v>
      </c>
      <c r="C51" s="81"/>
      <c r="D51" s="81"/>
      <c r="E51" s="81">
        <v>17</v>
      </c>
      <c r="F51" s="81">
        <v>17</v>
      </c>
      <c r="G51" s="49">
        <f t="shared" si="5"/>
        <v>1</v>
      </c>
      <c r="H51" s="92" t="s">
        <v>160</v>
      </c>
      <c r="I51" s="81" t="s">
        <v>181</v>
      </c>
      <c r="J51" s="81"/>
      <c r="K51" s="81">
        <v>55</v>
      </c>
      <c r="L51" s="81">
        <v>17</v>
      </c>
      <c r="M51" s="49">
        <f t="shared" si="4"/>
        <v>3.235294117647059</v>
      </c>
    </row>
    <row r="52" spans="2:13" ht="14.25">
      <c r="B52" s="84" t="s">
        <v>189</v>
      </c>
      <c r="C52" s="55"/>
      <c r="D52" s="55"/>
      <c r="E52" s="93">
        <v>18</v>
      </c>
      <c r="F52" s="93">
        <v>17</v>
      </c>
      <c r="G52" s="94">
        <f t="shared" si="5"/>
        <v>1.0588235294117647</v>
      </c>
      <c r="H52" s="92" t="s">
        <v>163</v>
      </c>
      <c r="I52" s="81"/>
      <c r="J52" s="81"/>
      <c r="K52" s="81">
        <v>17</v>
      </c>
      <c r="L52" s="81">
        <v>17</v>
      </c>
      <c r="M52" s="49">
        <f t="shared" si="4"/>
        <v>1</v>
      </c>
    </row>
    <row r="53" spans="2:13" ht="14.25">
      <c r="B53" s="88" t="s">
        <v>245</v>
      </c>
      <c r="C53" s="81"/>
      <c r="D53" s="81"/>
      <c r="E53" s="81">
        <v>64</v>
      </c>
      <c r="F53" s="81">
        <v>17</v>
      </c>
      <c r="G53" s="49">
        <f t="shared" si="5"/>
        <v>3.764705882352941</v>
      </c>
      <c r="H53" s="95" t="s">
        <v>225</v>
      </c>
      <c r="I53" s="81"/>
      <c r="J53" s="81" t="s">
        <v>181</v>
      </c>
      <c r="K53" s="81">
        <v>34</v>
      </c>
      <c r="L53" s="81">
        <v>17</v>
      </c>
      <c r="M53" s="49">
        <f t="shared" si="4"/>
        <v>2</v>
      </c>
    </row>
    <row r="54" spans="2:13" ht="35.25" customHeight="1">
      <c r="B54" s="92" t="s">
        <v>250</v>
      </c>
      <c r="C54" s="81"/>
      <c r="D54" s="81"/>
      <c r="E54" s="81">
        <v>51</v>
      </c>
      <c r="F54" s="81">
        <v>17</v>
      </c>
      <c r="G54" s="49">
        <f t="shared" si="5"/>
        <v>3</v>
      </c>
      <c r="H54" s="88" t="s">
        <v>235</v>
      </c>
      <c r="I54" s="96"/>
      <c r="J54" s="96" t="s">
        <v>181</v>
      </c>
      <c r="K54" s="96">
        <v>51</v>
      </c>
      <c r="L54" s="96">
        <v>17</v>
      </c>
      <c r="M54" s="97">
        <f>K54/L54</f>
        <v>3</v>
      </c>
    </row>
    <row r="55" spans="2:13" ht="14.25">
      <c r="B55" s="92" t="s">
        <v>246</v>
      </c>
      <c r="C55" s="81"/>
      <c r="D55" s="81"/>
      <c r="E55" s="81">
        <v>56</v>
      </c>
      <c r="F55" s="81">
        <v>17</v>
      </c>
      <c r="G55" s="49">
        <f t="shared" si="5"/>
        <v>3.2941176470588234</v>
      </c>
      <c r="H55" s="55"/>
      <c r="I55" s="55"/>
      <c r="J55" s="55"/>
      <c r="K55" s="55"/>
      <c r="L55" s="55"/>
      <c r="M55" s="55"/>
    </row>
    <row r="56" spans="2:13" ht="15.75" thickBot="1">
      <c r="B56" s="98" t="s">
        <v>183</v>
      </c>
      <c r="C56" s="99">
        <v>2</v>
      </c>
      <c r="D56" s="99">
        <v>4</v>
      </c>
      <c r="E56" s="99">
        <v>510</v>
      </c>
      <c r="F56" s="99">
        <v>17</v>
      </c>
      <c r="G56" s="100">
        <v>30</v>
      </c>
      <c r="H56" s="101" t="s">
        <v>183</v>
      </c>
      <c r="I56" s="102">
        <v>3</v>
      </c>
      <c r="J56" s="102">
        <v>2</v>
      </c>
      <c r="K56" s="102">
        <v>442</v>
      </c>
      <c r="L56" s="102">
        <v>17</v>
      </c>
      <c r="M56" s="100">
        <f t="shared" si="4"/>
        <v>26</v>
      </c>
    </row>
    <row r="57" spans="2:13" ht="15" thickBot="1">
      <c r="B57" s="103"/>
      <c r="C57" s="106"/>
      <c r="D57" s="106"/>
      <c r="E57" s="107"/>
      <c r="F57" s="106"/>
      <c r="G57" s="108"/>
      <c r="H57" s="109"/>
      <c r="I57" s="109"/>
      <c r="J57" s="109"/>
      <c r="K57" s="109"/>
      <c r="L57" s="109"/>
      <c r="M57" s="110"/>
    </row>
    <row r="58" spans="2:13" ht="12.75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2:13" ht="15.75" thickBo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3" ht="16.5" thickBot="1">
      <c r="B60" s="350" t="s">
        <v>75</v>
      </c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2"/>
    </row>
    <row r="61" spans="2:13" ht="16.5" thickBot="1">
      <c r="B61" s="344" t="s">
        <v>64</v>
      </c>
      <c r="C61" s="345"/>
      <c r="D61" s="345"/>
      <c r="E61" s="345"/>
      <c r="F61" s="345"/>
      <c r="G61" s="346"/>
      <c r="H61" s="344" t="s">
        <v>65</v>
      </c>
      <c r="I61" s="345"/>
      <c r="J61" s="345"/>
      <c r="K61" s="345"/>
      <c r="L61" s="345"/>
      <c r="M61" s="346"/>
    </row>
    <row r="62" spans="2:13" ht="12.75">
      <c r="B62" s="111" t="s">
        <v>66</v>
      </c>
      <c r="C62" s="112" t="s">
        <v>67</v>
      </c>
      <c r="D62" s="113" t="s">
        <v>68</v>
      </c>
      <c r="E62" s="113" t="s">
        <v>69</v>
      </c>
      <c r="F62" s="113" t="s">
        <v>73</v>
      </c>
      <c r="G62" s="114" t="s">
        <v>71</v>
      </c>
      <c r="H62" s="112" t="s">
        <v>66</v>
      </c>
      <c r="I62" s="113" t="s">
        <v>67</v>
      </c>
      <c r="J62" s="113" t="s">
        <v>68</v>
      </c>
      <c r="K62" s="113" t="s">
        <v>69</v>
      </c>
      <c r="L62" s="113" t="s">
        <v>73</v>
      </c>
      <c r="M62" s="114" t="s">
        <v>71</v>
      </c>
    </row>
    <row r="63" spans="2:13" ht="14.25">
      <c r="B63" s="52" t="s">
        <v>200</v>
      </c>
      <c r="C63" s="48" t="s">
        <v>181</v>
      </c>
      <c r="D63" s="48"/>
      <c r="E63" s="48">
        <v>51</v>
      </c>
      <c r="F63" s="48">
        <v>17</v>
      </c>
      <c r="G63" s="49">
        <f aca="true" t="shared" si="6" ref="G63:G69">E63/F63</f>
        <v>3</v>
      </c>
      <c r="H63" s="52" t="s">
        <v>238</v>
      </c>
      <c r="I63" s="48" t="s">
        <v>181</v>
      </c>
      <c r="J63" s="48"/>
      <c r="K63" s="48">
        <v>51</v>
      </c>
      <c r="L63" s="48">
        <v>17</v>
      </c>
      <c r="M63" s="49">
        <f aca="true" t="shared" si="7" ref="M63:M68">K63/L63</f>
        <v>3</v>
      </c>
    </row>
    <row r="64" spans="2:13" ht="28.5">
      <c r="B64" s="52" t="s">
        <v>138</v>
      </c>
      <c r="C64" s="48" t="s">
        <v>181</v>
      </c>
      <c r="D64" s="48"/>
      <c r="E64" s="48">
        <v>34</v>
      </c>
      <c r="F64" s="48">
        <v>17</v>
      </c>
      <c r="G64" s="49">
        <f t="shared" si="6"/>
        <v>2</v>
      </c>
      <c r="H64" s="75" t="s">
        <v>157</v>
      </c>
      <c r="I64" s="115"/>
      <c r="J64" s="48"/>
      <c r="K64" s="48">
        <v>34</v>
      </c>
      <c r="L64" s="48">
        <v>17</v>
      </c>
      <c r="M64" s="49">
        <f t="shared" si="7"/>
        <v>2</v>
      </c>
    </row>
    <row r="65" spans="2:13" ht="15">
      <c r="B65" s="52" t="s">
        <v>153</v>
      </c>
      <c r="C65" s="48" t="s">
        <v>181</v>
      </c>
      <c r="D65" s="116"/>
      <c r="E65" s="48">
        <v>34</v>
      </c>
      <c r="F65" s="48">
        <v>17</v>
      </c>
      <c r="G65" s="49">
        <f t="shared" si="6"/>
        <v>2</v>
      </c>
      <c r="H65" s="56" t="s">
        <v>199</v>
      </c>
      <c r="I65" s="48"/>
      <c r="J65" s="48" t="s">
        <v>181</v>
      </c>
      <c r="K65" s="48">
        <v>34</v>
      </c>
      <c r="L65" s="48">
        <v>17</v>
      </c>
      <c r="M65" s="49">
        <f t="shared" si="7"/>
        <v>2</v>
      </c>
    </row>
    <row r="66" spans="2:13" ht="42.75" customHeight="1">
      <c r="B66" s="56" t="s">
        <v>251</v>
      </c>
      <c r="C66" s="48"/>
      <c r="D66" s="48"/>
      <c r="E66" s="48">
        <v>51</v>
      </c>
      <c r="F66" s="48">
        <v>17</v>
      </c>
      <c r="G66" s="117">
        <f>E66/F66</f>
        <v>3</v>
      </c>
      <c r="H66" s="118" t="s">
        <v>212</v>
      </c>
      <c r="I66" s="119"/>
      <c r="J66" s="119"/>
      <c r="K66" s="59">
        <v>39</v>
      </c>
      <c r="L66" s="48">
        <v>17</v>
      </c>
      <c r="M66" s="97">
        <f t="shared" si="7"/>
        <v>2.2941176470588234</v>
      </c>
    </row>
    <row r="67" spans="2:13" ht="28.5">
      <c r="B67" s="95" t="s">
        <v>247</v>
      </c>
      <c r="C67" s="59"/>
      <c r="D67" s="59"/>
      <c r="E67" s="59">
        <v>34</v>
      </c>
      <c r="F67" s="48">
        <v>17</v>
      </c>
      <c r="G67" s="120">
        <f t="shared" si="6"/>
        <v>2</v>
      </c>
      <c r="H67" s="121" t="s">
        <v>248</v>
      </c>
      <c r="I67" s="48"/>
      <c r="J67" s="48"/>
      <c r="K67" s="48">
        <v>34</v>
      </c>
      <c r="L67" s="48">
        <v>17</v>
      </c>
      <c r="M67" s="49">
        <f t="shared" si="7"/>
        <v>2</v>
      </c>
    </row>
    <row r="68" spans="2:13" ht="14.25">
      <c r="B68" s="122"/>
      <c r="C68" s="54"/>
      <c r="D68" s="54"/>
      <c r="E68" s="54"/>
      <c r="F68" s="54"/>
      <c r="G68" s="54"/>
      <c r="H68" s="123" t="s">
        <v>209</v>
      </c>
      <c r="I68" s="48"/>
      <c r="J68" s="48"/>
      <c r="K68" s="48">
        <v>12</v>
      </c>
      <c r="L68" s="48">
        <v>17</v>
      </c>
      <c r="M68" s="49">
        <f t="shared" si="7"/>
        <v>0.7058823529411765</v>
      </c>
    </row>
    <row r="69" spans="2:13" ht="15.75" thickBot="1">
      <c r="B69" s="62" t="s">
        <v>183</v>
      </c>
      <c r="C69" s="63">
        <v>3</v>
      </c>
      <c r="D69" s="63"/>
      <c r="E69" s="63">
        <f>SUM(E63:E68)</f>
        <v>204</v>
      </c>
      <c r="F69" s="116">
        <v>17</v>
      </c>
      <c r="G69" s="124">
        <f t="shared" si="6"/>
        <v>12</v>
      </c>
      <c r="H69" s="62" t="s">
        <v>183</v>
      </c>
      <c r="I69" s="63">
        <v>1</v>
      </c>
      <c r="J69" s="63">
        <v>1</v>
      </c>
      <c r="K69" s="63">
        <f>SUM(K63:K68)</f>
        <v>204</v>
      </c>
      <c r="L69" s="116">
        <v>17</v>
      </c>
      <c r="M69" s="124">
        <f>K69/L69</f>
        <v>12</v>
      </c>
    </row>
    <row r="70" spans="2:13" ht="13.5" thickBot="1">
      <c r="B70" s="125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0"/>
    </row>
    <row r="71" spans="2:13" ht="12.75">
      <c r="B71" s="55"/>
      <c r="C71" s="55"/>
      <c r="D71" s="55"/>
      <c r="E71" s="55"/>
      <c r="F71" s="55"/>
      <c r="G71" s="55"/>
      <c r="H71" s="126"/>
      <c r="I71" s="67"/>
      <c r="J71" s="67"/>
      <c r="K71" s="67"/>
      <c r="L71" s="67"/>
      <c r="M71" s="127"/>
    </row>
    <row r="72" spans="2:13" ht="12.75">
      <c r="B72" s="21"/>
      <c r="C72" s="21"/>
      <c r="D72" s="21"/>
      <c r="E72" s="19"/>
      <c r="F72" s="21"/>
      <c r="G72" s="21"/>
      <c r="H72" s="21"/>
      <c r="I72" s="21"/>
      <c r="J72" s="21"/>
      <c r="K72" s="21"/>
      <c r="L72" s="21"/>
      <c r="M72" s="21"/>
    </row>
    <row r="73" spans="2:13" ht="15.75" thickBot="1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2:13" ht="15.75">
      <c r="B74" s="347" t="s">
        <v>76</v>
      </c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9"/>
    </row>
    <row r="75" spans="2:13" s="3" customFormat="1" ht="15.75">
      <c r="B75" s="338" t="s">
        <v>64</v>
      </c>
      <c r="C75" s="339"/>
      <c r="D75" s="339"/>
      <c r="E75" s="339"/>
      <c r="F75" s="339"/>
      <c r="G75" s="339"/>
      <c r="H75" s="339" t="s">
        <v>65</v>
      </c>
      <c r="I75" s="339"/>
      <c r="J75" s="339"/>
      <c r="K75" s="339"/>
      <c r="L75" s="339"/>
      <c r="M75" s="340"/>
    </row>
    <row r="76" spans="2:13" ht="15">
      <c r="B76" s="22" t="s">
        <v>66</v>
      </c>
      <c r="C76" s="23" t="s">
        <v>67</v>
      </c>
      <c r="D76" s="23" t="s">
        <v>68</v>
      </c>
      <c r="E76" s="23" t="s">
        <v>69</v>
      </c>
      <c r="F76" s="23" t="s">
        <v>73</v>
      </c>
      <c r="G76" s="23" t="s">
        <v>71</v>
      </c>
      <c r="H76" s="24" t="s">
        <v>66</v>
      </c>
      <c r="I76" s="23" t="s">
        <v>67</v>
      </c>
      <c r="J76" s="23" t="s">
        <v>68</v>
      </c>
      <c r="K76" s="23" t="s">
        <v>69</v>
      </c>
      <c r="L76" s="23" t="s">
        <v>73</v>
      </c>
      <c r="M76" s="25" t="s">
        <v>71</v>
      </c>
    </row>
    <row r="77" spans="2:13" ht="12.75" customHeight="1">
      <c r="B77" s="5" t="s">
        <v>202</v>
      </c>
      <c r="C77" s="6" t="s">
        <v>181</v>
      </c>
      <c r="D77" s="6"/>
      <c r="E77" s="6">
        <v>34</v>
      </c>
      <c r="F77" s="6">
        <v>17</v>
      </c>
      <c r="G77" s="18">
        <f aca="true" t="shared" si="8" ref="G77:G82">E77/F77</f>
        <v>2</v>
      </c>
      <c r="H77" s="7" t="s">
        <v>203</v>
      </c>
      <c r="I77" s="6"/>
      <c r="J77" s="6"/>
      <c r="K77" s="6">
        <v>36</v>
      </c>
      <c r="L77" s="6">
        <v>9</v>
      </c>
      <c r="M77" s="18">
        <f>K77/L77</f>
        <v>4</v>
      </c>
    </row>
    <row r="78" spans="2:13" ht="14.25">
      <c r="B78" s="5" t="s">
        <v>223</v>
      </c>
      <c r="C78" s="6" t="s">
        <v>181</v>
      </c>
      <c r="D78" s="8"/>
      <c r="E78" s="6">
        <v>51</v>
      </c>
      <c r="F78" s="6">
        <v>17</v>
      </c>
      <c r="G78" s="18">
        <f t="shared" si="8"/>
        <v>3</v>
      </c>
      <c r="H78" s="7" t="s">
        <v>222</v>
      </c>
      <c r="I78" s="6"/>
      <c r="J78" s="6"/>
      <c r="K78" s="6">
        <v>36</v>
      </c>
      <c r="L78" s="6">
        <v>9</v>
      </c>
      <c r="M78" s="18">
        <f>K78/L78</f>
        <v>4</v>
      </c>
    </row>
    <row r="79" spans="2:13" ht="14.25">
      <c r="B79" s="5" t="s">
        <v>239</v>
      </c>
      <c r="C79" s="6" t="s">
        <v>181</v>
      </c>
      <c r="D79" s="8"/>
      <c r="E79" s="6">
        <v>51</v>
      </c>
      <c r="F79" s="6">
        <v>17</v>
      </c>
      <c r="G79" s="18">
        <f t="shared" si="8"/>
        <v>3</v>
      </c>
      <c r="H79" s="13" t="s">
        <v>216</v>
      </c>
      <c r="I79" s="26"/>
      <c r="J79" s="26"/>
      <c r="K79" s="12">
        <v>36</v>
      </c>
      <c r="L79" s="6">
        <v>9</v>
      </c>
      <c r="M79" s="18">
        <f>K79/L79</f>
        <v>4</v>
      </c>
    </row>
    <row r="80" spans="2:13" ht="12.75" customHeight="1">
      <c r="B80" s="9" t="s">
        <v>211</v>
      </c>
      <c r="C80" s="6"/>
      <c r="D80" s="6"/>
      <c r="E80" s="6">
        <v>34</v>
      </c>
      <c r="F80" s="6">
        <v>17</v>
      </c>
      <c r="G80" s="18">
        <f t="shared" si="8"/>
        <v>2</v>
      </c>
      <c r="H80" s="13" t="s">
        <v>213</v>
      </c>
      <c r="I80" s="26"/>
      <c r="J80" s="26"/>
      <c r="K80" s="12">
        <v>80</v>
      </c>
      <c r="L80" s="6">
        <v>10</v>
      </c>
      <c r="M80" s="18">
        <f>K80/L80</f>
        <v>8</v>
      </c>
    </row>
    <row r="81" spans="2:13" ht="12.75" customHeight="1">
      <c r="B81" s="5" t="s">
        <v>226</v>
      </c>
      <c r="C81" s="6"/>
      <c r="D81" s="6"/>
      <c r="E81" s="6">
        <v>34</v>
      </c>
      <c r="F81" s="6">
        <v>17</v>
      </c>
      <c r="G81" s="18">
        <f t="shared" si="8"/>
        <v>2</v>
      </c>
      <c r="H81" s="27"/>
      <c r="I81" s="23"/>
      <c r="J81" s="23"/>
      <c r="K81" s="23"/>
      <c r="L81" s="23"/>
      <c r="M81" s="18"/>
    </row>
    <row r="82" spans="2:13" ht="15.75" thickBot="1">
      <c r="B82" s="10" t="s">
        <v>183</v>
      </c>
      <c r="C82" s="11">
        <v>3</v>
      </c>
      <c r="D82" s="11"/>
      <c r="E82" s="11">
        <f>SUM(E77:E81)</f>
        <v>204</v>
      </c>
      <c r="F82" s="11">
        <v>17</v>
      </c>
      <c r="G82" s="31">
        <f t="shared" si="8"/>
        <v>12</v>
      </c>
      <c r="H82" s="11" t="s">
        <v>183</v>
      </c>
      <c r="I82" s="11"/>
      <c r="J82" s="11"/>
      <c r="K82" s="11">
        <f>SUM(K77:K81)</f>
        <v>188</v>
      </c>
      <c r="L82" s="11">
        <v>19</v>
      </c>
      <c r="M82" s="28">
        <v>12</v>
      </c>
    </row>
    <row r="83" spans="2:13" ht="15"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33"/>
      <c r="C85" s="34"/>
      <c r="D85" s="34"/>
      <c r="E85" s="34"/>
      <c r="F85" s="34"/>
      <c r="G85" s="34"/>
      <c r="H85" s="35"/>
      <c r="I85" s="1"/>
      <c r="J85" s="1"/>
      <c r="K85" s="1"/>
      <c r="L85" s="1"/>
      <c r="M85" s="1"/>
    </row>
    <row r="86" spans="2:13" ht="12.75">
      <c r="B86" s="35"/>
      <c r="C86" s="36"/>
      <c r="D86" s="36"/>
      <c r="E86" s="36"/>
      <c r="F86" s="36"/>
      <c r="G86" s="36"/>
      <c r="H86" s="35"/>
      <c r="I86" s="1"/>
      <c r="J86" s="1"/>
      <c r="K86" s="1"/>
      <c r="L86" s="1"/>
      <c r="M86" s="1"/>
    </row>
    <row r="87" spans="2:13" ht="12.75">
      <c r="B87" s="35"/>
      <c r="C87" s="36"/>
      <c r="D87" s="36"/>
      <c r="E87" s="36"/>
      <c r="F87" s="36"/>
      <c r="G87" s="36"/>
      <c r="H87" s="35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</sheetData>
  <sheetProtection/>
  <mergeCells count="19">
    <mergeCell ref="B24:G24"/>
    <mergeCell ref="H24:M24"/>
    <mergeCell ref="B23:M23"/>
    <mergeCell ref="B1:M1"/>
    <mergeCell ref="B2:M2"/>
    <mergeCell ref="B3:M3"/>
    <mergeCell ref="B4:M4"/>
    <mergeCell ref="B6:M6"/>
    <mergeCell ref="B7:G7"/>
    <mergeCell ref="H7:M7"/>
    <mergeCell ref="B42:M42"/>
    <mergeCell ref="B75:G75"/>
    <mergeCell ref="H75:M75"/>
    <mergeCell ref="B43:G43"/>
    <mergeCell ref="H43:M43"/>
    <mergeCell ref="B61:G61"/>
    <mergeCell ref="H61:M61"/>
    <mergeCell ref="B74:M74"/>
    <mergeCell ref="B60:M60"/>
  </mergeCells>
  <printOptions horizontalCentered="1"/>
  <pageMargins left="0.3937007874015748" right="0.5905511811023623" top="0.5905511811023623" bottom="0.984251968503937" header="0" footer="0"/>
  <pageSetup horizontalDpi="600" verticalDpi="600" orientation="landscape" scale="80" r:id="rId1"/>
  <rowBreaks count="2" manualBreakCount="2">
    <brk id="39" max="12" man="1"/>
    <brk id="7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Lias</cp:lastModifiedBy>
  <cp:lastPrinted>2012-07-15T21:13:39Z</cp:lastPrinted>
  <dcterms:created xsi:type="dcterms:W3CDTF">2010-01-22T02:50:30Z</dcterms:created>
  <dcterms:modified xsi:type="dcterms:W3CDTF">2017-01-19T20:38:53Z</dcterms:modified>
  <cp:category/>
  <cp:version/>
  <cp:contentType/>
  <cp:contentStatus/>
</cp:coreProperties>
</file>